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ka.cabadajova\Documents\DOKUMENTY\ROZPOČET\2021\rozpočet\"/>
    </mc:Choice>
  </mc:AlternateContent>
  <xr:revisionPtr revIDLastSave="0" documentId="13_ncr:1_{A0759410-B3B2-49B9-B78D-002BD74C6C5E}" xr6:coauthVersionLast="45" xr6:coauthVersionMax="45" xr10:uidLastSave="{00000000-0000-0000-0000-000000000000}"/>
  <bookViews>
    <workbookView xWindow="-118" yWindow="-118" windowWidth="16992" windowHeight="13026" tabRatio="792" xr2:uid="{00000000-000D-0000-FFFF-FFFF00000000}"/>
  </bookViews>
  <sheets>
    <sheet name="Rozpočtu 2021 - NA VYVĚŠENÍ" sheetId="1" r:id="rId1"/>
    <sheet name="Soc.fond" sheetId="3" r:id="rId2"/>
    <sheet name="Rozpočet 2021 na paragrafy" sheetId="2" r:id="rId3"/>
    <sheet name="SF - členění výdajů" sheetId="4" r:id="rId4"/>
  </sheets>
  <calcPr calcId="181029"/>
</workbook>
</file>

<file path=xl/calcChain.xml><?xml version="1.0" encoding="utf-8"?>
<calcChain xmlns="http://schemas.openxmlformats.org/spreadsheetml/2006/main">
  <c r="E28" i="4" l="1"/>
  <c r="D28" i="4"/>
  <c r="F27" i="4"/>
  <c r="F24" i="4"/>
  <c r="E24" i="4"/>
  <c r="D24" i="4"/>
  <c r="F10" i="4"/>
  <c r="F26" i="4" s="1"/>
  <c r="F28" i="4" s="1"/>
  <c r="E10" i="4"/>
  <c r="D10" i="4"/>
  <c r="E20" i="3"/>
  <c r="D20" i="3"/>
  <c r="F16" i="3"/>
  <c r="F19" i="3" s="1"/>
  <c r="E16" i="3"/>
  <c r="D16" i="3"/>
  <c r="F10" i="3"/>
  <c r="F18" i="3" s="1"/>
  <c r="E10" i="3"/>
  <c r="D10" i="3"/>
  <c r="F20" i="3" l="1"/>
  <c r="D90" i="2" l="1"/>
  <c r="D108" i="2" s="1"/>
  <c r="E90" i="2"/>
  <c r="F90" i="2"/>
  <c r="G90" i="2"/>
  <c r="G102" i="2"/>
  <c r="F102" i="2"/>
  <c r="F108" i="2" s="1"/>
  <c r="E102" i="2"/>
  <c r="D102" i="2"/>
  <c r="E108" i="2"/>
  <c r="G45" i="2"/>
  <c r="F45" i="2"/>
  <c r="E45" i="2"/>
  <c r="D45" i="2"/>
  <c r="G39" i="2"/>
  <c r="F39" i="2"/>
  <c r="E39" i="2"/>
  <c r="D39" i="2"/>
  <c r="G21" i="2"/>
  <c r="F21" i="2"/>
  <c r="F50" i="2" s="1"/>
  <c r="E21" i="2"/>
  <c r="D21" i="2"/>
  <c r="D50" i="2" s="1"/>
  <c r="G108" i="2" l="1"/>
  <c r="E50" i="2"/>
  <c r="G50" i="2"/>
  <c r="F25" i="1" l="1"/>
  <c r="G25" i="1"/>
  <c r="H25" i="1"/>
  <c r="E25" i="1"/>
  <c r="G39" i="1" l="1"/>
  <c r="E14" i="1" l="1"/>
  <c r="H33" i="1" l="1"/>
  <c r="G33" i="1"/>
  <c r="F33" i="1"/>
  <c r="E33" i="1"/>
  <c r="F14" i="1"/>
  <c r="F15" i="1" s="1"/>
  <c r="G14" i="1"/>
  <c r="G15" i="1" s="1"/>
  <c r="H14" i="1"/>
  <c r="H15" i="1" s="1"/>
  <c r="E15" i="1"/>
</calcChain>
</file>

<file path=xl/sharedStrings.xml><?xml version="1.0" encoding="utf-8"?>
<sst xmlns="http://schemas.openxmlformats.org/spreadsheetml/2006/main" count="274" uniqueCount="171">
  <si>
    <t>Financování</t>
  </si>
  <si>
    <t>v tis. Kč</t>
  </si>
  <si>
    <t>Neinvestiční přijaté dotace ze SR</t>
  </si>
  <si>
    <t>předpoklad</t>
  </si>
  <si>
    <t>návrh rozpočtu</t>
  </si>
  <si>
    <t>schválený</t>
  </si>
  <si>
    <t>úpravený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</si>
  <si>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</si>
  <si>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</si>
  <si>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</si>
  <si>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</si>
  <si>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</si>
  <si>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</si>
  <si>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</si>
  <si>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</si>
  <si>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</si>
  <si>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</si>
  <si>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</si>
  <si>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</si>
  <si>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</si>
  <si>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</si>
  <si>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</si>
  <si>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</si>
  <si>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</si>
  <si>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</si>
  <si>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</si>
  <si>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</si>
  <si>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Změna stavu krátkodobých prostředků na bankovních účtech</t>
  </si>
  <si>
    <t>Uhrazené splátky dlouhodobých přijatých půjčených prostředků</t>
  </si>
  <si>
    <t>Saldo</t>
  </si>
  <si>
    <t>Příspěvek na provoz Základní a Mateřské školy Kunín</t>
  </si>
  <si>
    <t>Třída 1 - daňové příjmy</t>
  </si>
  <si>
    <t>Třída 2 - nedaňové příjmy</t>
  </si>
  <si>
    <t>Třída 3 - kapitálové příjmy</t>
  </si>
  <si>
    <t>Třída 4 - přijaté transfery</t>
  </si>
  <si>
    <t>Třída 5 - běžné výdaje</t>
  </si>
  <si>
    <t>Třída 6 - kapitálové výdaje</t>
  </si>
  <si>
    <t>Třída 8 - financování</t>
  </si>
  <si>
    <t>Rekapitulace rozpočtu (Kč)</t>
  </si>
  <si>
    <t>Příjmová část rozpočtu:</t>
  </si>
  <si>
    <t>Výdajová část rozpočtu:</t>
  </si>
  <si>
    <t>Financování rozpočtu:</t>
  </si>
  <si>
    <t>NÁVRH - Rozpočet obce Kunín na rok 2021</t>
  </si>
  <si>
    <t>rozpočet 2020</t>
  </si>
  <si>
    <t>k 31.12.20120</t>
  </si>
  <si>
    <t>na rok 2021</t>
  </si>
  <si>
    <t>k 31.12.2020</t>
  </si>
  <si>
    <t>Závazné ukazatele rozpočtu obce Kunín pro rok 2021</t>
  </si>
  <si>
    <t>Investiční přijaté dotace z MSK - propojovací komunikace před ZŠ Kunín</t>
  </si>
  <si>
    <t>zasedání Zastupitelstva obce Kunín dne 14.12.2020</t>
  </si>
  <si>
    <t>Investiční příspěvek na pořízení majetku</t>
  </si>
  <si>
    <t>Tvorba sociálního fondu - orj. 236100</t>
  </si>
  <si>
    <t>Vyvěšeno dne: 27.11.2020</t>
  </si>
  <si>
    <t xml:space="preserve">Sňato dne:        </t>
  </si>
  <si>
    <t>NÁVRH Rozpočtu obce Kunín na rok 2021 ve členění na paragrafy</t>
  </si>
  <si>
    <t>materiál určený Zastupitelstvu obce Kunín</t>
  </si>
  <si>
    <t>odpa</t>
  </si>
  <si>
    <t>položka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</si>
  <si>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</si>
  <si>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</si>
  <si>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</si>
  <si>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</si>
  <si>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obec</t>
  </si>
  <si>
    <t>Daň z přidané hodnoty</t>
  </si>
  <si>
    <t>Odvody za odnětí půdy ze zemědělského půdního fondu</t>
  </si>
  <si>
    <t>Poplatek za likvidaci komunálního odpadu</t>
  </si>
  <si>
    <t>Poplatek ze psů</t>
  </si>
  <si>
    <t>Poplatek za užívání veřejného prostranství</t>
  </si>
  <si>
    <t>Příjmy z úhrad dobývání nerostů</t>
  </si>
  <si>
    <t>Správní poplatky</t>
  </si>
  <si>
    <t>Daň z hazardních her</t>
  </si>
  <si>
    <t>Daň z nemovitosti</t>
  </si>
  <si>
    <t>třída 1 - Daňové příjmy celkem</t>
  </si>
  <si>
    <t>Ostatní služby - pronájmy ploch pro reklamní účely</t>
  </si>
  <si>
    <t>Odvádění a čištění odpadních vod - stočné</t>
  </si>
  <si>
    <t>Činnosti knihovnické</t>
  </si>
  <si>
    <t>Zachování a obnova kulturních památek - svatební obřady</t>
  </si>
  <si>
    <t>Rozhlas - hlášení</t>
  </si>
  <si>
    <t>Ostatní záležitosti sdělovacích prostředků - inzerát ve zpravodaji</t>
  </si>
  <si>
    <t>Ostatní záležitosti kultury - vstupné, dary kulturní akce, nájem osvětové besedy</t>
  </si>
  <si>
    <t>Sportovní zařízení v majetku obce - pronájem tenisových kurtů</t>
  </si>
  <si>
    <t>Bytové hospodářství - nájem, služby</t>
  </si>
  <si>
    <t>Nebytové hospodářství - nájem, služby</t>
  </si>
  <si>
    <t>Pohřebnictví - nájem hrobového místa</t>
  </si>
  <si>
    <t>Místní inženýrské sítě - pronájem plynárenského zařízení</t>
  </si>
  <si>
    <t>Komunální služby a územní rozvoj - nájemné, věcná břemena</t>
  </si>
  <si>
    <t>Využívání a zneškodňování komunálního odpadu (EKO-KOM)</t>
  </si>
  <si>
    <t>Využívání a zneškodňování ostatního odpadu (ASEKOL,ELEKTROWIN,TRAFIN OIL)</t>
  </si>
  <si>
    <t>Činnost místní správy - upomínkové předměty</t>
  </si>
  <si>
    <t>Obecné příjmy z finančních operací</t>
  </si>
  <si>
    <t>třída 2 - Nedaňové příjmy celkem</t>
  </si>
  <si>
    <t>Komunální služby a územní rozvoj - prodej obecních pozemků</t>
  </si>
  <si>
    <t>třída 3 - Kapitálové příjmy celkem</t>
  </si>
  <si>
    <t>Investiční přijaté dotace z MSK "Propojovací komunikace ZŠ Kunín"</t>
  </si>
  <si>
    <r>
      <t xml:space="preserve">Převody vlastním fondům v rozpočtu (sociální fond obce) orj. </t>
    </r>
    <r>
      <rPr>
        <b/>
        <i/>
        <sz val="11"/>
        <color theme="1"/>
        <rFont val="Calibri"/>
        <family val="2"/>
        <charset val="238"/>
        <scheme val="minor"/>
      </rPr>
      <t>236100</t>
    </r>
  </si>
  <si>
    <t>třída 4 - Přijaté transfery celkem</t>
  </si>
  <si>
    <t>zapojení zůstatku běžného účtu</t>
  </si>
  <si>
    <t>Příjmy celkem (včetně financování)</t>
  </si>
  <si>
    <t>Silnice (úklid sněhu, posyp, opravy)</t>
  </si>
  <si>
    <t>Ostatní záležitosti pozem. komunikací</t>
  </si>
  <si>
    <t>Dopravní obslužnost</t>
  </si>
  <si>
    <t>Odvádění a čištění odpadních vod</t>
  </si>
  <si>
    <t>Základní škola (příspěvek)</t>
  </si>
  <si>
    <t>Činnosti knihovnické (předplatné, knihy, služby)</t>
  </si>
  <si>
    <t>Zachování a obnova kulturních památek (svatby, opravy)</t>
  </si>
  <si>
    <t>Činnost registrovaných církví (příspěvek na činnost)</t>
  </si>
  <si>
    <t>Rozhlas a televize</t>
  </si>
  <si>
    <t>Ostatní záležitosti sdělovacích prostředků (zpravodaj)</t>
  </si>
  <si>
    <t>Ostatní záležitosti kultury (SPOZ, kulturní akce)</t>
  </si>
  <si>
    <t>Sportovní zařízení v majetku obce (areál TJ, tenisové kurty)</t>
  </si>
  <si>
    <t>Ostatní tělovýchovná činnost (příspěvek na činnost)</t>
  </si>
  <si>
    <t>Ostatní zájmová činnost (příspěvky spolkům)</t>
  </si>
  <si>
    <t>Hospice</t>
  </si>
  <si>
    <t>Bytové hospodářství</t>
  </si>
  <si>
    <t>Nebytové hospodářství</t>
  </si>
  <si>
    <t xml:space="preserve">Veřejné osvětlení </t>
  </si>
  <si>
    <t xml:space="preserve">Pohřebnictví  </t>
  </si>
  <si>
    <t>Komunální služby (technické služby, nakládání s majetkem)</t>
  </si>
  <si>
    <t>Změny technologií vytápění (specialista - kotlíkové dotace)</t>
  </si>
  <si>
    <t>Sběr a svoz nebezpečných odpadů</t>
  </si>
  <si>
    <t>Sběr a svoz komunálních odpadů</t>
  </si>
  <si>
    <t>Sběr a svoz ostatních kom.odpadů (papír,plast,sklo)</t>
  </si>
  <si>
    <t>Péče o vzhled obcí a veřejnou zeleň</t>
  </si>
  <si>
    <t>Rezerva na krizová opatření</t>
  </si>
  <si>
    <t>Požární ochrana - profesionální část</t>
  </si>
  <si>
    <t>Zastupitelstvo obcí</t>
  </si>
  <si>
    <t>Činnost místní správy</t>
  </si>
  <si>
    <t>Obecné příjmy a výdaje z finančních operací</t>
  </si>
  <si>
    <t>Pojištění majetku</t>
  </si>
  <si>
    <t>Ostatní finanční operace (platba DPH, daň z příjmů PO za obec)</t>
  </si>
  <si>
    <t>Ostatní činnosti (rezerva)</t>
  </si>
  <si>
    <t>Finanční vypořádání minulých let</t>
  </si>
  <si>
    <t>Běžné výdaje celkem</t>
  </si>
  <si>
    <t>Bezpečnost silničního provozu</t>
  </si>
  <si>
    <t>Vodní díla - projektová dokumentace rybník</t>
  </si>
  <si>
    <t>Propojovací komunikace u Základní školy Kunín</t>
  </si>
  <si>
    <t>Investiční příspěvek na nákup myčky do jídelny ZŠ</t>
  </si>
  <si>
    <t>Rekonstrukce bývalého kina na kulturní sál</t>
  </si>
  <si>
    <t>Změny technologií vytápení - půjčky kotlíkové dotace</t>
  </si>
  <si>
    <t>Rekonstrukce OÚ - projektová dokumentace</t>
  </si>
  <si>
    <t>Kapitálové výdaje celkem</t>
  </si>
  <si>
    <t>splátka úvěru ČS</t>
  </si>
  <si>
    <t>Výdaje celkem (včetně financování)</t>
  </si>
  <si>
    <t>Zpracovala: Cabadajová Zdeňka</t>
  </si>
  <si>
    <t>Obec Kunín</t>
  </si>
  <si>
    <t>NÁVRH - Rozpočet sociálního fondu na rok 2021</t>
  </si>
  <si>
    <t>SÚ</t>
  </si>
  <si>
    <t>AÚ</t>
  </si>
  <si>
    <t>Rozpočet 2020</t>
  </si>
  <si>
    <t>Předpoklad k 31.12.2020</t>
  </si>
  <si>
    <t>ROZPOČET 2021</t>
  </si>
  <si>
    <t>Počáteční stav na bankovním účtu k 1.1.2020</t>
  </si>
  <si>
    <t>Jednotlivý příděl</t>
  </si>
  <si>
    <t>Splátky půjček</t>
  </si>
  <si>
    <t>celkem</t>
  </si>
  <si>
    <t>Rozpočet 2021</t>
  </si>
  <si>
    <t>Poskytnutí půjčky</t>
  </si>
  <si>
    <t>11X</t>
  </si>
  <si>
    <t>Příjmy - rekapitulace</t>
  </si>
  <si>
    <t>Výdaje - rekapitulace</t>
  </si>
  <si>
    <t>Zůstatek bankovního účtu sociálního fondu k 31.12.2021</t>
  </si>
  <si>
    <t>Počáteční stav na bankovním účtu k 1.1.2021</t>
  </si>
  <si>
    <t>Penzijní připojištění</t>
  </si>
  <si>
    <t>Výdaje na úpravu zevnějšku (vč. zákonných odvodů)</t>
  </si>
  <si>
    <t>Příspěvek na stravování</t>
  </si>
  <si>
    <t>Peněžní dary (pracovní a životní jubilea vč. zákonných odvodů)</t>
  </si>
  <si>
    <t>Společné kulturní a vzdělávací akce a zájezdy vč.dopravy</t>
  </si>
  <si>
    <t>Sociální výpomoc</t>
  </si>
  <si>
    <t>Individuální rekreace, lázeňská a rehabilitační péči, léčebné pobyty; dětská rekreace,sport. a ozdrav.pobyty</t>
  </si>
  <si>
    <t>Vitamíny</t>
  </si>
  <si>
    <t>Bankovní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</si>
</sst>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6" xfId="0" applyFont="1" applyBorder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0" xfId="0" applyBorder="1"/>
    <xf numFmtId="0" fontId="0" fillId="0" borderId="2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" fontId="5" fillId="0" borderId="0" xfId="0" applyNumberFormat="1" applyFont="1" applyBorder="1"/>
    <xf numFmtId="4" fontId="8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Fill="1"/>
    <xf numFmtId="0" fontId="10" fillId="0" borderId="0" xfId="0" applyFont="1"/>
    <xf numFmtId="0" fontId="4" fillId="0" borderId="0" xfId="0" applyFont="1"/>
    <xf numFmtId="0" fontId="0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3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5" fillId="0" borderId="34" xfId="0" applyNumberFormat="1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/>
    <xf numFmtId="0" fontId="11" fillId="0" borderId="0" xfId="0" applyFont="1"/>
    <xf numFmtId="0" fontId="0" fillId="0" borderId="40" xfId="0" applyFont="1" applyBorder="1" applyAlignment="1">
      <alignment horizontal="center"/>
    </xf>
    <xf numFmtId="4" fontId="0" fillId="0" borderId="37" xfId="0" applyNumberFormat="1" applyFont="1" applyBorder="1"/>
    <xf numFmtId="4" fontId="0" fillId="0" borderId="5" xfId="0" applyNumberFormat="1" applyFont="1" applyBorder="1"/>
    <xf numFmtId="4" fontId="0" fillId="0" borderId="32" xfId="0" applyNumberFormat="1" applyFont="1" applyBorder="1"/>
    <xf numFmtId="0" fontId="0" fillId="0" borderId="4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" fontId="5" fillId="0" borderId="43" xfId="0" applyNumberFormat="1" applyFont="1" applyBorder="1"/>
    <xf numFmtId="0" fontId="2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0" fillId="0" borderId="0" xfId="0" applyNumberFormat="1" applyFont="1"/>
    <xf numFmtId="14" fontId="0" fillId="0" borderId="0" xfId="0" applyNumberFormat="1" applyFont="1"/>
    <xf numFmtId="0" fontId="8" fillId="0" borderId="0" xfId="0" applyNumberFormat="1" applyFont="1"/>
    <xf numFmtId="0" fontId="4" fillId="0" borderId="0" xfId="0" applyFont="1" applyAlignment="1"/>
    <xf numFmtId="0" fontId="0" fillId="0" borderId="17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0" applyFont="1" applyFill="1" applyBorder="1"/>
    <xf numFmtId="4" fontId="0" fillId="0" borderId="0" xfId="0" applyNumberFormat="1" applyFont="1"/>
    <xf numFmtId="0" fontId="3" fillId="0" borderId="0" xfId="0" applyFont="1"/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165" fontId="5" fillId="0" borderId="9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4" fillId="0" borderId="4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4" fontId="5" fillId="0" borderId="37" xfId="0" applyNumberFormat="1" applyFont="1" applyBorder="1"/>
    <xf numFmtId="4" fontId="5" fillId="0" borderId="5" xfId="0" applyNumberFormat="1" applyFont="1" applyBorder="1"/>
    <xf numFmtId="4" fontId="5" fillId="0" borderId="32" xfId="0" applyNumberFormat="1" applyFont="1" applyBorder="1"/>
    <xf numFmtId="0" fontId="4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12" fillId="0" borderId="6" xfId="0" applyNumberFormat="1" applyFont="1" applyFill="1" applyBorder="1"/>
    <xf numFmtId="0" fontId="12" fillId="0" borderId="1" xfId="0" applyFont="1" applyFill="1" applyBorder="1"/>
    <xf numFmtId="2" fontId="12" fillId="0" borderId="19" xfId="0" applyNumberFormat="1" applyFont="1" applyFill="1" applyBorder="1"/>
    <xf numFmtId="0" fontId="4" fillId="0" borderId="6" xfId="0" applyFont="1" applyFill="1" applyBorder="1"/>
    <xf numFmtId="0" fontId="4" fillId="0" borderId="1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2" fontId="12" fillId="0" borderId="19" xfId="0" applyNumberFormat="1" applyFont="1" applyFill="1" applyBorder="1" applyAlignment="1">
      <alignment vertical="center"/>
    </xf>
    <xf numFmtId="4" fontId="4" fillId="0" borderId="37" xfId="0" applyNumberFormat="1" applyFont="1" applyBorder="1"/>
    <xf numFmtId="4" fontId="4" fillId="0" borderId="5" xfId="0" applyNumberFormat="1" applyFont="1" applyBorder="1"/>
    <xf numFmtId="4" fontId="4" fillId="0" borderId="32" xfId="0" applyNumberFormat="1" applyFont="1" applyFill="1" applyBorder="1"/>
    <xf numFmtId="4" fontId="4" fillId="0" borderId="32" xfId="0" applyNumberFormat="1" applyFont="1" applyBorder="1"/>
    <xf numFmtId="4" fontId="4" fillId="0" borderId="38" xfId="0" applyNumberFormat="1" applyFont="1" applyBorder="1"/>
    <xf numFmtId="4" fontId="4" fillId="0" borderId="1" xfId="0" applyNumberFormat="1" applyFont="1" applyBorder="1"/>
    <xf numFmtId="4" fontId="4" fillId="0" borderId="19" xfId="0" applyNumberFormat="1" applyFont="1" applyBorder="1"/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4" xfId="0" applyFont="1" applyBorder="1"/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" fillId="0" borderId="7" xfId="0" applyFont="1" applyBorder="1"/>
    <xf numFmtId="0" fontId="0" fillId="0" borderId="8" xfId="0" applyBorder="1"/>
    <xf numFmtId="0" fontId="0" fillId="0" borderId="18" xfId="0" applyBorder="1"/>
    <xf numFmtId="0" fontId="0" fillId="0" borderId="47" xfId="0" applyBorder="1"/>
    <xf numFmtId="0" fontId="14" fillId="0" borderId="18" xfId="0" applyFont="1" applyBorder="1"/>
    <xf numFmtId="3" fontId="1" fillId="0" borderId="0" xfId="0" applyNumberFormat="1" applyFont="1" applyAlignment="1">
      <alignment vertical="center"/>
    </xf>
    <xf numFmtId="0" fontId="0" fillId="0" borderId="1" xfId="0" applyBorder="1"/>
    <xf numFmtId="0" fontId="0" fillId="0" borderId="19" xfId="0" applyBorder="1"/>
    <xf numFmtId="0" fontId="0" fillId="0" borderId="38" xfId="0" applyBorder="1"/>
    <xf numFmtId="0" fontId="14" fillId="0" borderId="19" xfId="0" applyFont="1" applyBorder="1"/>
    <xf numFmtId="3" fontId="1" fillId="0" borderId="0" xfId="0" applyNumberFormat="1" applyFont="1"/>
    <xf numFmtId="0" fontId="0" fillId="0" borderId="19" xfId="0" applyBorder="1" applyAlignment="1">
      <alignment horizontal="left"/>
    </xf>
    <xf numFmtId="0" fontId="1" fillId="0" borderId="51" xfId="0" applyFont="1" applyBorder="1"/>
    <xf numFmtId="0" fontId="0" fillId="0" borderId="52" xfId="0" applyBorder="1"/>
    <xf numFmtId="0" fontId="0" fillId="0" borderId="53" xfId="0" applyBorder="1"/>
    <xf numFmtId="0" fontId="0" fillId="0" borderId="49" xfId="0" applyBorder="1"/>
    <xf numFmtId="0" fontId="14" fillId="0" borderId="53" xfId="0" applyFont="1" applyBorder="1"/>
    <xf numFmtId="0" fontId="9" fillId="0" borderId="2" xfId="0" applyFont="1" applyBorder="1"/>
    <xf numFmtId="0" fontId="0" fillId="0" borderId="3" xfId="0" applyBorder="1"/>
    <xf numFmtId="0" fontId="0" fillId="0" borderId="4" xfId="0" applyBorder="1"/>
    <xf numFmtId="4" fontId="9" fillId="0" borderId="34" xfId="0" applyNumberFormat="1" applyFont="1" applyBorder="1"/>
    <xf numFmtId="4" fontId="9" fillId="0" borderId="43" xfId="0" applyNumberFormat="1" applyFont="1" applyBorder="1"/>
    <xf numFmtId="0" fontId="0" fillId="0" borderId="5" xfId="0" applyBorder="1"/>
    <xf numFmtId="0" fontId="0" fillId="0" borderId="36" xfId="0" applyBorder="1"/>
    <xf numFmtId="0" fontId="0" fillId="0" borderId="54" xfId="0" applyBorder="1"/>
    <xf numFmtId="0" fontId="14" fillId="0" borderId="32" xfId="0" applyFont="1" applyBorder="1"/>
    <xf numFmtId="0" fontId="0" fillId="0" borderId="6" xfId="0" applyBorder="1"/>
    <xf numFmtId="0" fontId="0" fillId="0" borderId="30" xfId="0" applyBorder="1"/>
    <xf numFmtId="0" fontId="0" fillId="0" borderId="9" xfId="0" applyBorder="1"/>
    <xf numFmtId="0" fontId="0" fillId="0" borderId="10" xfId="0" applyBorder="1"/>
    <xf numFmtId="0" fontId="14" fillId="0" borderId="20" xfId="0" applyFont="1" applyBorder="1"/>
    <xf numFmtId="0" fontId="0" fillId="0" borderId="7" xfId="0" applyBorder="1"/>
    <xf numFmtId="4" fontId="9" fillId="0" borderId="2" xfId="0" applyNumberFormat="1" applyFont="1" applyBorder="1"/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53" xfId="0" applyFont="1" applyBorder="1" applyAlignment="1">
      <alignment vertical="center"/>
    </xf>
    <xf numFmtId="165" fontId="14" fillId="0" borderId="7" xfId="0" applyNumberFormat="1" applyFont="1" applyBorder="1"/>
    <xf numFmtId="0" fontId="14" fillId="0" borderId="8" xfId="0" applyFont="1" applyBorder="1"/>
    <xf numFmtId="0" fontId="0" fillId="0" borderId="19" xfId="0" applyBorder="1" applyAlignment="1">
      <alignment vertical="center"/>
    </xf>
    <xf numFmtId="0" fontId="14" fillId="0" borderId="6" xfId="0" applyFont="1" applyBorder="1"/>
    <xf numFmtId="0" fontId="14" fillId="0" borderId="1" xfId="0" applyFont="1" applyBorder="1"/>
    <xf numFmtId="0" fontId="14" fillId="0" borderId="45" xfId="0" applyFont="1" applyBorder="1"/>
    <xf numFmtId="0" fontId="1" fillId="0" borderId="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20" xfId="0" applyFont="1" applyBorder="1" applyAlignment="1">
      <alignment vertical="center"/>
    </xf>
    <xf numFmtId="0" fontId="2" fillId="0" borderId="3" xfId="0" applyFont="1" applyBorder="1"/>
    <xf numFmtId="0" fontId="2" fillId="0" borderId="11" xfId="0" applyFont="1" applyBorder="1"/>
    <xf numFmtId="4" fontId="2" fillId="0" borderId="2" xfId="0" applyNumberFormat="1" applyFont="1" applyBorder="1"/>
    <xf numFmtId="4" fontId="2" fillId="0" borderId="55" xfId="0" applyNumberFormat="1" applyFont="1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" fontId="5" fillId="0" borderId="3" xfId="0" applyNumberFormat="1" applyFont="1" applyBorder="1"/>
    <xf numFmtId="4" fontId="5" fillId="0" borderId="4" xfId="0" applyNumberFormat="1" applyFont="1" applyBorder="1"/>
    <xf numFmtId="0" fontId="13" fillId="2" borderId="2" xfId="0" applyFont="1" applyFill="1" applyBorder="1"/>
    <xf numFmtId="0" fontId="1" fillId="2" borderId="3" xfId="0" applyFont="1" applyFill="1" applyBorder="1"/>
    <xf numFmtId="4" fontId="15" fillId="2" borderId="4" xfId="0" applyNumberFormat="1" applyFont="1" applyFill="1" applyBorder="1"/>
    <xf numFmtId="0" fontId="14" fillId="0" borderId="7" xfId="0" applyFont="1" applyBorder="1"/>
    <xf numFmtId="0" fontId="0" fillId="0" borderId="13" xfId="0" applyBorder="1"/>
    <xf numFmtId="0" fontId="0" fillId="0" borderId="20" xfId="0" applyBorder="1"/>
    <xf numFmtId="0" fontId="0" fillId="0" borderId="48" xfId="0" applyBorder="1"/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56" xfId="0" applyBorder="1" applyAlignment="1">
      <alignment horizontal="center"/>
    </xf>
    <xf numFmtId="2" fontId="0" fillId="0" borderId="18" xfId="0" applyNumberFormat="1" applyBorder="1"/>
    <xf numFmtId="0" fontId="0" fillId="0" borderId="42" xfId="0" applyBorder="1" applyAlignment="1">
      <alignment horizontal="center"/>
    </xf>
    <xf numFmtId="2" fontId="0" fillId="0" borderId="19" xfId="0" applyNumberFormat="1" applyBorder="1"/>
    <xf numFmtId="2" fontId="14" fillId="0" borderId="19" xfId="0" applyNumberFormat="1" applyFont="1" applyBorder="1"/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3" xfId="0" applyNumberFormat="1" applyBorder="1"/>
    <xf numFmtId="4" fontId="9" fillId="0" borderId="4" xfId="0" applyNumberFormat="1" applyFont="1" applyBorder="1"/>
    <xf numFmtId="4" fontId="5" fillId="0" borderId="0" xfId="0" applyNumberFormat="1" applyFont="1"/>
    <xf numFmtId="4" fontId="8" fillId="0" borderId="0" xfId="0" applyNumberFormat="1" applyFont="1"/>
    <xf numFmtId="164" fontId="5" fillId="0" borderId="0" xfId="0" applyNumberFormat="1" applyFont="1"/>
    <xf numFmtId="4" fontId="4" fillId="0" borderId="8" xfId="0" applyNumberFormat="1" applyFont="1" applyBorder="1"/>
    <xf numFmtId="3" fontId="4" fillId="0" borderId="8" xfId="0" applyNumberFormat="1" applyFont="1" applyBorder="1"/>
    <xf numFmtId="4" fontId="0" fillId="0" borderId="18" xfId="0" applyNumberFormat="1" applyBorder="1"/>
    <xf numFmtId="4" fontId="0" fillId="0" borderId="32" xfId="0" applyNumberFormat="1" applyBorder="1"/>
    <xf numFmtId="4" fontId="0" fillId="0" borderId="19" xfId="0" applyNumberFormat="1" applyBorder="1"/>
    <xf numFmtId="0" fontId="5" fillId="0" borderId="0" xfId="0" applyFont="1"/>
    <xf numFmtId="0" fontId="5" fillId="0" borderId="25" xfId="0" applyFont="1" applyBorder="1"/>
    <xf numFmtId="0" fontId="5" fillId="0" borderId="3" xfId="0" applyFont="1" applyBorder="1"/>
    <xf numFmtId="0" fontId="5" fillId="0" borderId="43" xfId="0" applyFont="1" applyBorder="1"/>
    <xf numFmtId="4" fontId="15" fillId="2" borderId="55" xfId="0" applyNumberFormat="1" applyFont="1" applyFill="1" applyBorder="1"/>
    <xf numFmtId="0" fontId="14" fillId="0" borderId="38" xfId="0" applyFont="1" applyBorder="1"/>
    <xf numFmtId="0" fontId="1" fillId="0" borderId="5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/>
    <xf numFmtId="0" fontId="0" fillId="0" borderId="1" xfId="0" applyBorder="1" applyAlignment="1">
      <alignment horizontal="center"/>
    </xf>
    <xf numFmtId="0" fontId="5" fillId="0" borderId="56" xfId="0" applyFont="1" applyBorder="1"/>
    <xf numFmtId="0" fontId="5" fillId="0" borderId="35" xfId="0" applyFont="1" applyBorder="1"/>
    <xf numFmtId="0" fontId="5" fillId="0" borderId="42" xfId="0" applyFont="1" applyBorder="1"/>
    <xf numFmtId="3" fontId="0" fillId="0" borderId="47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4" fontId="5" fillId="0" borderId="15" xfId="0" applyNumberFormat="1" applyFont="1" applyBorder="1"/>
    <xf numFmtId="4" fontId="5" fillId="0" borderId="50" xfId="0" applyNumberFormat="1" applyFont="1" applyBorder="1"/>
    <xf numFmtId="0" fontId="5" fillId="0" borderId="58" xfId="0" applyFont="1" applyBorder="1"/>
    <xf numFmtId="4" fontId="0" fillId="0" borderId="59" xfId="0" applyNumberFormat="1" applyBorder="1"/>
    <xf numFmtId="4" fontId="4" fillId="0" borderId="15" xfId="0" applyNumberFormat="1" applyFont="1" applyBorder="1"/>
    <xf numFmtId="4" fontId="0" fillId="0" borderId="50" xfId="0" applyNumberFormat="1" applyBorder="1"/>
    <xf numFmtId="4" fontId="5" fillId="0" borderId="59" xfId="0" applyNumberFormat="1" applyFont="1" applyBorder="1"/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4" fontId="0" fillId="0" borderId="0" xfId="0" applyNumberFormat="1"/>
    <xf numFmtId="0" fontId="5" fillId="0" borderId="5" xfId="0" applyFon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43" xfId="0" applyFont="1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3" fillId="2" borderId="25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4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topLeftCell="A16" zoomScaleNormal="100" workbookViewId="0">
      <selection activeCell="G23" sqref="G23"/>
    </sheetView>
  </sheetViews>
  <sheetFormatPr defaultRowHeight="15.05" x14ac:dyDescent="0.3"/>
  <cols>
    <col min="1" max="2" width="7.33203125" customWidth="1"/>
    <col min="3" max="4" width="28.6640625" customWidth="1"/>
    <col min="5" max="8" width="13.6640625" customWidth="1"/>
    <col min="9" max="9" width="9.88671875" customWidth="1"/>
  </cols>
  <sheetData>
    <row r="1" spans="1:13" ht="18.350000000000001" x14ac:dyDescent="0.35">
      <c r="A1" s="280" t="s">
        <v>42</v>
      </c>
      <c r="B1" s="280"/>
      <c r="C1" s="280"/>
      <c r="D1" s="280"/>
      <c r="E1" s="280"/>
      <c r="F1" s="280"/>
      <c r="G1" s="280"/>
      <c r="H1" s="280"/>
      <c r="I1" s="7"/>
      <c r="J1" s="7"/>
      <c r="K1" s="7"/>
      <c r="L1" s="7"/>
      <c r="M1" s="7"/>
    </row>
    <row r="2" spans="1:13" ht="18.350000000000001" x14ac:dyDescent="0.35">
      <c r="A2" s="283" t="s">
        <v>49</v>
      </c>
      <c r="B2" s="283"/>
      <c r="C2" s="283"/>
      <c r="D2" s="283"/>
      <c r="E2" s="283"/>
      <c r="F2" s="283"/>
      <c r="G2" s="283"/>
      <c r="H2" s="283"/>
      <c r="I2" s="7"/>
      <c r="J2" s="7"/>
      <c r="K2" s="7"/>
      <c r="L2" s="7"/>
      <c r="M2" s="7"/>
    </row>
    <row r="3" spans="1:13" ht="18.350000000000001" x14ac:dyDescent="0.35">
      <c r="A3" s="68"/>
      <c r="B3" s="68"/>
      <c r="C3" s="68"/>
      <c r="D3" s="68"/>
      <c r="E3" s="68"/>
      <c r="F3" s="68"/>
      <c r="G3" s="68"/>
      <c r="H3" s="68"/>
      <c r="I3" s="7"/>
      <c r="J3" s="7"/>
      <c r="K3" s="7"/>
      <c r="L3" s="7"/>
      <c r="M3" s="7"/>
    </row>
    <row r="4" spans="1:13" ht="14.4" customHeight="1" thickBot="1" x14ac:dyDescent="0.35">
      <c r="A4" s="6"/>
      <c r="B4" s="6"/>
      <c r="C4" s="6"/>
      <c r="D4" s="6"/>
      <c r="E4" s="6"/>
      <c r="F4" s="8"/>
      <c r="G4" s="8"/>
      <c r="H4" s="6"/>
    </row>
    <row r="5" spans="1:13" ht="14.4" customHeight="1" x14ac:dyDescent="0.3">
      <c r="B5" s="6"/>
      <c r="C5" s="6"/>
      <c r="D5" s="6"/>
      <c r="E5" s="9" t="s">
        <v>5</v>
      </c>
      <c r="F5" s="11" t="s">
        <v>6</v>
      </c>
      <c r="G5" s="13" t="s">
        <v>3</v>
      </c>
      <c r="H5" s="14" t="s">
        <v>4</v>
      </c>
    </row>
    <row r="6" spans="1:13" ht="17.7" thickBot="1" x14ac:dyDescent="0.35">
      <c r="A6" s="51" t="s">
        <v>16</v>
      </c>
      <c r="B6" s="31"/>
      <c r="C6" s="31"/>
      <c r="D6" s="31"/>
      <c r="E6" s="10" t="s">
        <v>43</v>
      </c>
      <c r="F6" s="12" t="s">
        <v>43</v>
      </c>
      <c r="G6" s="15" t="s">
        <v>44</v>
      </c>
      <c r="H6" s="16" t="s">
        <v>45</v>
      </c>
    </row>
    <row r="7" spans="1:13" ht="29.95" customHeight="1" thickBot="1" x14ac:dyDescent="0.35">
      <c r="A7" s="41" t="s">
        <v>8</v>
      </c>
      <c r="B7" s="42" t="s">
        <v>9</v>
      </c>
      <c r="C7" s="269" t="s">
        <v>7</v>
      </c>
      <c r="D7" s="270"/>
      <c r="E7" s="26" t="s">
        <v>1</v>
      </c>
      <c r="F7" s="27" t="s">
        <v>1</v>
      </c>
      <c r="G7" s="27" t="s">
        <v>1</v>
      </c>
      <c r="H7" s="28" t="s">
        <v>1</v>
      </c>
    </row>
    <row r="8" spans="1:13" ht="15.05" customHeight="1" x14ac:dyDescent="0.3">
      <c r="A8" s="39"/>
      <c r="B8" s="70" t="s">
        <v>10</v>
      </c>
      <c r="C8" s="284" t="s">
        <v>19</v>
      </c>
      <c r="D8" s="285"/>
      <c r="E8" s="85">
        <v>24775</v>
      </c>
      <c r="F8" s="86">
        <v>24819</v>
      </c>
      <c r="G8" s="86">
        <v>28000</v>
      </c>
      <c r="H8" s="87">
        <v>24000</v>
      </c>
    </row>
    <row r="9" spans="1:13" ht="15.05" customHeight="1" x14ac:dyDescent="0.3">
      <c r="A9" s="34"/>
      <c r="B9" s="71" t="s">
        <v>11</v>
      </c>
      <c r="C9" s="286" t="s">
        <v>20</v>
      </c>
      <c r="D9" s="287"/>
      <c r="E9" s="88">
        <v>3990</v>
      </c>
      <c r="F9" s="89">
        <v>4501.8</v>
      </c>
      <c r="G9" s="89">
        <v>4879</v>
      </c>
      <c r="H9" s="90">
        <v>4410</v>
      </c>
    </row>
    <row r="10" spans="1:13" ht="15.05" customHeight="1" x14ac:dyDescent="0.3">
      <c r="A10" s="34"/>
      <c r="B10" s="71" t="s">
        <v>12</v>
      </c>
      <c r="C10" s="286" t="s">
        <v>21</v>
      </c>
      <c r="D10" s="287"/>
      <c r="E10" s="88">
        <v>100</v>
      </c>
      <c r="F10" s="89">
        <v>125</v>
      </c>
      <c r="G10" s="89">
        <v>186</v>
      </c>
      <c r="H10" s="90">
        <v>1200</v>
      </c>
    </row>
    <row r="11" spans="1:13" ht="15.05" customHeight="1" x14ac:dyDescent="0.3">
      <c r="A11" s="3"/>
      <c r="B11" s="60">
        <v>4112</v>
      </c>
      <c r="C11" s="273" t="s">
        <v>2</v>
      </c>
      <c r="D11" s="288"/>
      <c r="E11" s="106">
        <v>528.6</v>
      </c>
      <c r="F11" s="107">
        <v>512.20000000000005</v>
      </c>
      <c r="G11" s="107">
        <v>512.20000000000005</v>
      </c>
      <c r="H11" s="108">
        <v>513</v>
      </c>
      <c r="J11" s="37"/>
    </row>
    <row r="12" spans="1:13" ht="15.05" customHeight="1" x14ac:dyDescent="0.3">
      <c r="A12" s="3"/>
      <c r="B12" s="60">
        <v>4222</v>
      </c>
      <c r="C12" s="289" t="s">
        <v>48</v>
      </c>
      <c r="D12" s="290"/>
      <c r="E12" s="109">
        <v>0</v>
      </c>
      <c r="F12" s="110">
        <v>320</v>
      </c>
      <c r="G12" s="110">
        <v>320</v>
      </c>
      <c r="H12" s="108">
        <v>80</v>
      </c>
    </row>
    <row r="13" spans="1:13" ht="15.05" customHeight="1" x14ac:dyDescent="0.3">
      <c r="A13" s="62">
        <v>6330</v>
      </c>
      <c r="B13" s="61">
        <v>4134</v>
      </c>
      <c r="C13" s="289" t="s">
        <v>51</v>
      </c>
      <c r="D13" s="290"/>
      <c r="E13" s="111">
        <v>200</v>
      </c>
      <c r="F13" s="112">
        <v>200</v>
      </c>
      <c r="G13" s="112">
        <v>200</v>
      </c>
      <c r="H13" s="113">
        <v>200</v>
      </c>
      <c r="J13" s="36"/>
    </row>
    <row r="14" spans="1:13" ht="15.05" customHeight="1" thickBot="1" x14ac:dyDescent="0.35">
      <c r="A14" s="40"/>
      <c r="B14" s="72" t="s">
        <v>13</v>
      </c>
      <c r="C14" s="291" t="s">
        <v>14</v>
      </c>
      <c r="D14" s="292"/>
      <c r="E14" s="91">
        <f>SUM(E11:E13)</f>
        <v>728.6</v>
      </c>
      <c r="F14" s="92">
        <f>SUM(F11:F13)</f>
        <v>1032.2</v>
      </c>
      <c r="G14" s="92">
        <f>SUM(G11:G13)</f>
        <v>1032.2</v>
      </c>
      <c r="H14" s="93">
        <f>SUM(H11:H13)</f>
        <v>793</v>
      </c>
      <c r="I14" s="36"/>
    </row>
    <row r="15" spans="1:13" ht="20" customHeight="1" thickBot="1" x14ac:dyDescent="0.35">
      <c r="A15" s="281" t="s">
        <v>15</v>
      </c>
      <c r="B15" s="282"/>
      <c r="C15" s="282"/>
      <c r="D15" s="282"/>
      <c r="E15" s="94">
        <f>SUM(E8:E10,E14)</f>
        <v>29593.599999999999</v>
      </c>
      <c r="F15" s="95">
        <f>SUM(F8:F10,F14)</f>
        <v>30478</v>
      </c>
      <c r="G15" s="95">
        <f>SUM(G8:G10,G14)</f>
        <v>34097.199999999997</v>
      </c>
      <c r="H15" s="96">
        <f>SUM(H8:H10,H14)</f>
        <v>30403</v>
      </c>
    </row>
    <row r="16" spans="1:13" ht="15.75" customHeight="1" thickBot="1" x14ac:dyDescent="0.35">
      <c r="A16" s="43"/>
      <c r="B16" s="43"/>
      <c r="C16" s="43"/>
      <c r="D16" s="43"/>
      <c r="E16" s="29"/>
      <c r="F16" s="29"/>
      <c r="G16" s="29"/>
      <c r="H16" s="29"/>
    </row>
    <row r="17" spans="1:10" ht="15.75" customHeight="1" x14ac:dyDescent="0.3">
      <c r="B17" s="21"/>
      <c r="C17" s="21"/>
      <c r="E17" s="17" t="s">
        <v>5</v>
      </c>
      <c r="F17" s="18" t="s">
        <v>6</v>
      </c>
      <c r="G17" s="19" t="s">
        <v>3</v>
      </c>
      <c r="H17" s="20" t="s">
        <v>4</v>
      </c>
    </row>
    <row r="18" spans="1:10" ht="17.7" customHeight="1" thickBot="1" x14ac:dyDescent="0.35">
      <c r="A18" s="52" t="s">
        <v>17</v>
      </c>
      <c r="B18" s="21"/>
      <c r="C18" s="21"/>
      <c r="E18" s="22" t="s">
        <v>43</v>
      </c>
      <c r="F18" s="23" t="s">
        <v>43</v>
      </c>
      <c r="G18" s="24" t="s">
        <v>46</v>
      </c>
      <c r="H18" s="25" t="s">
        <v>45</v>
      </c>
    </row>
    <row r="19" spans="1:10" ht="29.95" customHeight="1" thickBot="1" x14ac:dyDescent="0.35">
      <c r="A19" s="44" t="s">
        <v>8</v>
      </c>
      <c r="B19" s="45" t="s">
        <v>9</v>
      </c>
      <c r="C19" s="269" t="s">
        <v>7</v>
      </c>
      <c r="D19" s="270"/>
      <c r="E19" s="49" t="s">
        <v>1</v>
      </c>
      <c r="F19" s="47" t="s">
        <v>1</v>
      </c>
      <c r="G19" s="47" t="s">
        <v>1</v>
      </c>
      <c r="H19" s="48" t="s">
        <v>1</v>
      </c>
    </row>
    <row r="20" spans="1:10" x14ac:dyDescent="0.3">
      <c r="A20" s="46"/>
      <c r="B20" s="69" t="s">
        <v>18</v>
      </c>
      <c r="C20" s="271" t="s">
        <v>24</v>
      </c>
      <c r="D20" s="272"/>
      <c r="E20" s="101">
        <v>24645.72</v>
      </c>
      <c r="F20" s="102">
        <v>44869.78</v>
      </c>
      <c r="G20" s="102">
        <v>41000</v>
      </c>
      <c r="H20" s="103">
        <v>27974.1</v>
      </c>
      <c r="J20" s="38"/>
    </row>
    <row r="21" spans="1:10" x14ac:dyDescent="0.3">
      <c r="A21" s="63">
        <v>3113</v>
      </c>
      <c r="B21" s="60">
        <v>5331</v>
      </c>
      <c r="C21" s="273" t="s">
        <v>30</v>
      </c>
      <c r="D21" s="274"/>
      <c r="E21" s="114">
        <v>2556.6</v>
      </c>
      <c r="F21" s="115">
        <v>2756.6</v>
      </c>
      <c r="G21" s="115">
        <v>2756.6</v>
      </c>
      <c r="H21" s="116">
        <v>2700</v>
      </c>
      <c r="J21" s="38"/>
    </row>
    <row r="22" spans="1:10" x14ac:dyDescent="0.3">
      <c r="A22" s="63">
        <v>6330</v>
      </c>
      <c r="B22" s="98">
        <v>5342</v>
      </c>
      <c r="C22" s="273" t="s">
        <v>51</v>
      </c>
      <c r="D22" s="274"/>
      <c r="E22" s="114">
        <v>0</v>
      </c>
      <c r="F22" s="115">
        <v>150</v>
      </c>
      <c r="G22" s="115">
        <v>150</v>
      </c>
      <c r="H22" s="117">
        <v>200</v>
      </c>
    </row>
    <row r="23" spans="1:10" x14ac:dyDescent="0.3">
      <c r="A23" s="64"/>
      <c r="B23" s="100" t="s">
        <v>22</v>
      </c>
      <c r="C23" s="99" t="s">
        <v>23</v>
      </c>
      <c r="D23" s="97"/>
      <c r="E23" s="101">
        <v>5467.28</v>
      </c>
      <c r="F23" s="102">
        <v>7559.28</v>
      </c>
      <c r="G23" s="102">
        <v>1489</v>
      </c>
      <c r="H23" s="103">
        <v>45478.9</v>
      </c>
    </row>
    <row r="24" spans="1:10" ht="15.75" thickBot="1" x14ac:dyDescent="0.35">
      <c r="A24" s="104">
        <v>3113</v>
      </c>
      <c r="B24" s="105">
        <v>6351</v>
      </c>
      <c r="C24" s="275" t="s">
        <v>50</v>
      </c>
      <c r="D24" s="276"/>
      <c r="E24" s="118">
        <v>0</v>
      </c>
      <c r="F24" s="119">
        <v>0</v>
      </c>
      <c r="G24" s="119">
        <v>0</v>
      </c>
      <c r="H24" s="120">
        <v>80</v>
      </c>
      <c r="J24" s="38"/>
    </row>
    <row r="25" spans="1:10" ht="15.75" thickBot="1" x14ac:dyDescent="0.35">
      <c r="A25" s="277" t="s">
        <v>25</v>
      </c>
      <c r="B25" s="278"/>
      <c r="C25" s="278"/>
      <c r="D25" s="279"/>
      <c r="E25" s="50">
        <f>SUM(E20,E23)</f>
        <v>30113</v>
      </c>
      <c r="F25" s="50">
        <f t="shared" ref="F25:H25" si="0">SUM(F20,F23)</f>
        <v>52429.06</v>
      </c>
      <c r="G25" s="50">
        <f t="shared" si="0"/>
        <v>42489</v>
      </c>
      <c r="H25" s="50">
        <f t="shared" si="0"/>
        <v>73453</v>
      </c>
    </row>
    <row r="26" spans="1:10" ht="15.75" x14ac:dyDescent="0.3">
      <c r="A26" s="32"/>
      <c r="B26" s="31"/>
      <c r="C26" s="31"/>
      <c r="D26" s="29"/>
      <c r="E26" s="30"/>
      <c r="F26" s="30"/>
      <c r="G26" s="33"/>
    </row>
    <row r="27" spans="1:10" ht="16.399999999999999" thickBot="1" x14ac:dyDescent="0.35">
      <c r="A27" s="32"/>
      <c r="B27" s="31"/>
      <c r="C27" s="31"/>
      <c r="D27" s="29"/>
      <c r="E27" s="30"/>
      <c r="F27" s="30"/>
      <c r="G27" s="33"/>
    </row>
    <row r="28" spans="1:10" x14ac:dyDescent="0.3">
      <c r="B28" s="21"/>
      <c r="C28" s="21"/>
      <c r="E28" s="17" t="s">
        <v>5</v>
      </c>
      <c r="F28" s="18" t="s">
        <v>6</v>
      </c>
      <c r="G28" s="19" t="s">
        <v>3</v>
      </c>
      <c r="H28" s="20" t="s">
        <v>4</v>
      </c>
    </row>
    <row r="29" spans="1:10" ht="17.7" thickBot="1" x14ac:dyDescent="0.35">
      <c r="A29" s="53" t="s">
        <v>0</v>
      </c>
      <c r="B29" s="21"/>
      <c r="C29" s="21"/>
      <c r="E29" s="77" t="s">
        <v>43</v>
      </c>
      <c r="F29" s="78" t="s">
        <v>43</v>
      </c>
      <c r="G29" s="79" t="s">
        <v>46</v>
      </c>
      <c r="H29" s="80" t="s">
        <v>45</v>
      </c>
    </row>
    <row r="30" spans="1:10" ht="29.95" customHeight="1" thickBot="1" x14ac:dyDescent="0.35">
      <c r="A30" s="44" t="s">
        <v>8</v>
      </c>
      <c r="B30" s="45" t="s">
        <v>9</v>
      </c>
      <c r="C30" s="269" t="s">
        <v>7</v>
      </c>
      <c r="D30" s="270"/>
      <c r="E30" s="49" t="s">
        <v>1</v>
      </c>
      <c r="F30" s="47" t="s">
        <v>1</v>
      </c>
      <c r="G30" s="47" t="s">
        <v>1</v>
      </c>
      <c r="H30" s="48" t="s">
        <v>1</v>
      </c>
    </row>
    <row r="31" spans="1:10" x14ac:dyDescent="0.3">
      <c r="A31" s="46"/>
      <c r="B31" s="59">
        <v>8115</v>
      </c>
      <c r="C31" s="293" t="s">
        <v>27</v>
      </c>
      <c r="D31" s="294"/>
      <c r="E31" s="55">
        <v>20000</v>
      </c>
      <c r="F31" s="56">
        <v>19543.599999999999</v>
      </c>
      <c r="G31" s="56">
        <v>19543.599999999999</v>
      </c>
      <c r="H31" s="57">
        <v>45000</v>
      </c>
    </row>
    <row r="32" spans="1:10" ht="15.75" thickBot="1" x14ac:dyDescent="0.35">
      <c r="A32" s="54"/>
      <c r="B32" s="58">
        <v>8124</v>
      </c>
      <c r="C32" s="295" t="s">
        <v>28</v>
      </c>
      <c r="D32" s="296"/>
      <c r="E32" s="55">
        <v>-1950</v>
      </c>
      <c r="F32" s="56">
        <v>-1950</v>
      </c>
      <c r="G32" s="56">
        <v>-1950</v>
      </c>
      <c r="H32" s="57">
        <v>-1950</v>
      </c>
    </row>
    <row r="33" spans="1:8" ht="15.75" thickBot="1" x14ac:dyDescent="0.35">
      <c r="A33" s="277" t="s">
        <v>26</v>
      </c>
      <c r="B33" s="278"/>
      <c r="C33" s="278"/>
      <c r="D33" s="279"/>
      <c r="E33" s="50">
        <f>SUM(E31:E32)</f>
        <v>18050</v>
      </c>
      <c r="F33" s="50">
        <f>SUM(F31:F32)</f>
        <v>17593.599999999999</v>
      </c>
      <c r="G33" s="50">
        <f>SUM(G31:G32)</f>
        <v>17593.599999999999</v>
      </c>
      <c r="H33" s="65">
        <f>SUM(H31:H32)</f>
        <v>43050</v>
      </c>
    </row>
    <row r="34" spans="1:8" ht="15.75" x14ac:dyDescent="0.3">
      <c r="A34" s="1"/>
      <c r="B34" s="1"/>
      <c r="C34" s="1"/>
      <c r="D34" s="2"/>
      <c r="E34" s="2"/>
      <c r="F34" s="2"/>
      <c r="G34" s="1"/>
    </row>
    <row r="35" spans="1:8" ht="15.75" x14ac:dyDescent="0.3">
      <c r="A35" s="1"/>
      <c r="B35" s="1"/>
      <c r="C35" s="1"/>
      <c r="D35" s="2"/>
      <c r="E35" s="2"/>
      <c r="F35" s="2"/>
      <c r="G35" s="1"/>
    </row>
    <row r="36" spans="1:8" ht="15.75" x14ac:dyDescent="0.3">
      <c r="A36" s="1"/>
      <c r="B36" s="1"/>
      <c r="C36" s="66" t="s">
        <v>47</v>
      </c>
      <c r="E36" s="2"/>
      <c r="F36" s="75" t="s">
        <v>38</v>
      </c>
      <c r="G36" s="1"/>
    </row>
    <row r="37" spans="1:8" ht="15.75" x14ac:dyDescent="0.3">
      <c r="B37" s="1"/>
      <c r="C37" s="67" t="s">
        <v>39</v>
      </c>
      <c r="D37" t="s">
        <v>31</v>
      </c>
      <c r="E37" s="2"/>
      <c r="F37" s="73" t="s">
        <v>16</v>
      </c>
      <c r="G37" s="83">
        <v>30403</v>
      </c>
    </row>
    <row r="38" spans="1:8" ht="15.75" x14ac:dyDescent="0.3">
      <c r="A38" s="1"/>
      <c r="B38" s="1"/>
      <c r="C38" s="1"/>
      <c r="D38" t="s">
        <v>32</v>
      </c>
      <c r="E38" s="2"/>
      <c r="F38" s="73" t="s">
        <v>17</v>
      </c>
      <c r="G38" s="83">
        <v>73453</v>
      </c>
    </row>
    <row r="39" spans="1:8" ht="15.75" x14ac:dyDescent="0.3">
      <c r="A39" s="1"/>
      <c r="B39" s="1"/>
      <c r="C39" s="1"/>
      <c r="D39" s="73" t="s">
        <v>33</v>
      </c>
      <c r="E39" s="2"/>
      <c r="F39" s="73" t="s">
        <v>29</v>
      </c>
      <c r="G39" s="83">
        <f>SUM(G37-G38)</f>
        <v>-43050</v>
      </c>
    </row>
    <row r="40" spans="1:8" ht="15.75" x14ac:dyDescent="0.3">
      <c r="A40" s="1"/>
      <c r="B40" s="1"/>
      <c r="C40" s="1"/>
      <c r="D40" s="73" t="s">
        <v>34</v>
      </c>
      <c r="E40" s="2"/>
      <c r="F40" s="73" t="s">
        <v>0</v>
      </c>
      <c r="G40" s="83">
        <v>43050</v>
      </c>
    </row>
    <row r="41" spans="1:8" ht="15.75" x14ac:dyDescent="0.3">
      <c r="A41" s="1"/>
      <c r="B41" s="1"/>
      <c r="C41" s="67" t="s">
        <v>40</v>
      </c>
      <c r="D41" s="67" t="s">
        <v>35</v>
      </c>
      <c r="E41" s="1"/>
      <c r="F41" s="1"/>
      <c r="G41" s="1"/>
    </row>
    <row r="42" spans="1:8" ht="15.75" x14ac:dyDescent="0.3">
      <c r="B42" s="1"/>
      <c r="C42" s="1"/>
      <c r="D42" s="67" t="s">
        <v>36</v>
      </c>
      <c r="E42" s="1"/>
      <c r="F42" s="1"/>
      <c r="G42" s="1"/>
    </row>
    <row r="43" spans="1:8" ht="15.75" x14ac:dyDescent="0.3">
      <c r="A43" s="1"/>
      <c r="B43" s="4"/>
      <c r="C43" s="81" t="s">
        <v>41</v>
      </c>
      <c r="D43" s="74" t="s">
        <v>37</v>
      </c>
      <c r="E43" s="5"/>
      <c r="F43" s="5"/>
      <c r="G43" s="1"/>
    </row>
    <row r="44" spans="1:8" ht="15.75" customHeight="1" x14ac:dyDescent="0.3">
      <c r="A44" s="1"/>
      <c r="B44" s="4"/>
      <c r="C44" s="4"/>
      <c r="D44" s="5"/>
      <c r="E44" s="5"/>
      <c r="F44" s="5"/>
      <c r="G44" s="1"/>
    </row>
    <row r="45" spans="1:8" ht="15.75" customHeight="1" x14ac:dyDescent="0.3">
      <c r="A45" s="1"/>
      <c r="B45" s="4"/>
      <c r="C45" s="4"/>
      <c r="D45" s="5"/>
      <c r="E45" s="5"/>
      <c r="F45" s="5"/>
      <c r="G45" s="1"/>
    </row>
    <row r="46" spans="1:8" ht="15.75" customHeight="1" x14ac:dyDescent="0.3">
      <c r="A46" s="84" t="s">
        <v>52</v>
      </c>
      <c r="B46" s="4"/>
      <c r="C46" s="4"/>
      <c r="D46" s="5"/>
      <c r="E46" s="5"/>
      <c r="F46" s="5"/>
      <c r="G46" s="1"/>
    </row>
    <row r="47" spans="1:8" ht="15.75" customHeight="1" x14ac:dyDescent="0.3">
      <c r="A47" s="84" t="s">
        <v>53</v>
      </c>
    </row>
    <row r="48" spans="1:8" ht="15.75" customHeight="1" x14ac:dyDescent="0.3">
      <c r="A48" s="82"/>
    </row>
    <row r="49" spans="1:7" ht="15.75" customHeight="1" x14ac:dyDescent="0.3">
      <c r="A49" s="76"/>
      <c r="B49" s="35"/>
      <c r="C49" s="35"/>
      <c r="D49" s="35"/>
      <c r="E49" s="35"/>
      <c r="F49" s="35"/>
      <c r="G49" s="35"/>
    </row>
    <row r="50" spans="1:7" ht="15.75" customHeight="1" x14ac:dyDescent="0.3">
      <c r="A50" s="67"/>
    </row>
    <row r="51" spans="1:7" x14ac:dyDescent="0.3">
      <c r="A51" s="76"/>
      <c r="B51" s="35"/>
      <c r="C51" s="35"/>
      <c r="D51" s="35"/>
      <c r="E51" s="35"/>
      <c r="F51" s="35"/>
      <c r="G51" s="35"/>
    </row>
  </sheetData>
  <mergeCells count="21">
    <mergeCell ref="A33:D33"/>
    <mergeCell ref="A1:H1"/>
    <mergeCell ref="A15:D15"/>
    <mergeCell ref="A2:H2"/>
    <mergeCell ref="C7:D7"/>
    <mergeCell ref="C8:D8"/>
    <mergeCell ref="C9:D9"/>
    <mergeCell ref="C10:D10"/>
    <mergeCell ref="C11:D11"/>
    <mergeCell ref="C12:D12"/>
    <mergeCell ref="C13:D13"/>
    <mergeCell ref="C14:D14"/>
    <mergeCell ref="C30:D30"/>
    <mergeCell ref="C31:D31"/>
    <mergeCell ref="C32:D32"/>
    <mergeCell ref="A25:D25"/>
    <mergeCell ref="C19:D19"/>
    <mergeCell ref="C20:D20"/>
    <mergeCell ref="C21:D21"/>
    <mergeCell ref="C22:D22"/>
    <mergeCell ref="C24:D24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6D0B-D57D-4ED6-ACC3-072941F4BA61}">
  <dimension ref="A1:F20"/>
  <sheetViews>
    <sheetView workbookViewId="0">
      <selection activeCell="D25" sqref="D25"/>
    </sheetView>
  </sheetViews>
  <sheetFormatPr defaultRowHeight="15.75" x14ac:dyDescent="0.3"/>
  <cols>
    <col min="1" max="2" width="4.77734375" style="1" customWidth="1"/>
    <col min="3" max="3" width="46.77734375" style="1" customWidth="1"/>
    <col min="4" max="6" width="11.77734375" style="1" customWidth="1"/>
    <col min="7" max="16384" width="8.88671875" style="1"/>
  </cols>
  <sheetData>
    <row r="1" spans="1:6" x14ac:dyDescent="0.3">
      <c r="A1" s="298" t="s">
        <v>144</v>
      </c>
      <c r="B1" s="298"/>
      <c r="C1" s="298"/>
      <c r="D1" s="298"/>
      <c r="E1" s="298"/>
      <c r="F1" s="298"/>
    </row>
    <row r="2" spans="1:6" x14ac:dyDescent="0.3">
      <c r="A2" s="298" t="s">
        <v>145</v>
      </c>
      <c r="B2" s="298"/>
      <c r="C2" s="298"/>
      <c r="D2" s="298"/>
      <c r="E2" s="298"/>
      <c r="F2" s="298"/>
    </row>
    <row r="3" spans="1:6" x14ac:dyDescent="0.3">
      <c r="A3" s="123"/>
      <c r="B3" s="123"/>
      <c r="C3" s="123"/>
      <c r="D3" s="123"/>
      <c r="E3" s="123"/>
      <c r="F3" s="123"/>
    </row>
    <row r="4" spans="1:6" x14ac:dyDescent="0.3">
      <c r="A4" s="123"/>
      <c r="B4" s="123"/>
      <c r="C4" s="123"/>
      <c r="D4" s="123"/>
      <c r="E4" s="123"/>
      <c r="F4" s="123"/>
    </row>
    <row r="5" spans="1:6" x14ac:dyDescent="0.3">
      <c r="A5" s="299" t="s">
        <v>146</v>
      </c>
      <c r="B5" s="299" t="s">
        <v>147</v>
      </c>
      <c r="C5" s="299" t="s">
        <v>16</v>
      </c>
      <c r="D5" s="297" t="s">
        <v>148</v>
      </c>
      <c r="E5" s="297" t="s">
        <v>149</v>
      </c>
      <c r="F5" s="297" t="s">
        <v>150</v>
      </c>
    </row>
    <row r="6" spans="1:6" x14ac:dyDescent="0.3">
      <c r="A6" s="299"/>
      <c r="B6" s="299"/>
      <c r="C6" s="299"/>
      <c r="D6" s="297"/>
      <c r="E6" s="297"/>
      <c r="F6" s="297"/>
    </row>
    <row r="7" spans="1:6" x14ac:dyDescent="0.3">
      <c r="A7" s="254">
        <v>236</v>
      </c>
      <c r="B7" s="254">
        <v>100</v>
      </c>
      <c r="C7" s="145" t="s">
        <v>151</v>
      </c>
      <c r="D7" s="255">
        <v>72912.06</v>
      </c>
      <c r="E7" s="255">
        <v>72912.06</v>
      </c>
      <c r="F7" s="255">
        <v>150000</v>
      </c>
    </row>
    <row r="8" spans="1:6" x14ac:dyDescent="0.3">
      <c r="A8" s="254">
        <v>419</v>
      </c>
      <c r="B8" s="256">
        <v>101</v>
      </c>
      <c r="C8" s="145" t="s">
        <v>152</v>
      </c>
      <c r="D8" s="257">
        <v>200000</v>
      </c>
      <c r="E8" s="257">
        <v>195291</v>
      </c>
      <c r="F8" s="257">
        <v>200000</v>
      </c>
    </row>
    <row r="9" spans="1:6" x14ac:dyDescent="0.3">
      <c r="A9" s="254">
        <v>335</v>
      </c>
      <c r="B9" s="254">
        <v>200</v>
      </c>
      <c r="C9" s="145" t="s">
        <v>153</v>
      </c>
      <c r="D9" s="257">
        <v>0</v>
      </c>
      <c r="E9" s="257">
        <v>0</v>
      </c>
      <c r="F9" s="257">
        <v>0</v>
      </c>
    </row>
    <row r="10" spans="1:6" x14ac:dyDescent="0.3">
      <c r="A10"/>
      <c r="B10"/>
      <c r="C10" s="258" t="s">
        <v>154</v>
      </c>
      <c r="D10" s="259">
        <f>SUM(D7:D9)</f>
        <v>272912.06</v>
      </c>
      <c r="E10" s="259">
        <f>SUM(E7:E9)</f>
        <v>268203.06</v>
      </c>
      <c r="F10" s="259">
        <f>SUM(F7:F9)</f>
        <v>350000</v>
      </c>
    </row>
    <row r="11" spans="1:6" x14ac:dyDescent="0.3">
      <c r="A11"/>
      <c r="B11"/>
      <c r="C11"/>
      <c r="D11"/>
      <c r="E11"/>
      <c r="F11" s="260"/>
    </row>
    <row r="12" spans="1:6" x14ac:dyDescent="0.3">
      <c r="A12" s="300" t="s">
        <v>146</v>
      </c>
      <c r="B12" s="300" t="s">
        <v>147</v>
      </c>
      <c r="C12" s="300" t="s">
        <v>17</v>
      </c>
      <c r="D12" s="297" t="s">
        <v>148</v>
      </c>
      <c r="E12" s="297" t="s">
        <v>149</v>
      </c>
      <c r="F12" s="297" t="s">
        <v>155</v>
      </c>
    </row>
    <row r="13" spans="1:6" x14ac:dyDescent="0.3">
      <c r="A13" s="300"/>
      <c r="B13" s="300"/>
      <c r="C13" s="300"/>
      <c r="D13" s="297"/>
      <c r="E13" s="297"/>
      <c r="F13" s="297"/>
    </row>
    <row r="14" spans="1:6" x14ac:dyDescent="0.3">
      <c r="A14" s="239">
        <v>335</v>
      </c>
      <c r="B14" s="239">
        <v>200</v>
      </c>
      <c r="C14" s="145" t="s">
        <v>156</v>
      </c>
      <c r="D14" s="257">
        <v>0</v>
      </c>
      <c r="E14" s="257">
        <v>0</v>
      </c>
      <c r="F14" s="257">
        <v>0</v>
      </c>
    </row>
    <row r="15" spans="1:6" x14ac:dyDescent="0.3">
      <c r="A15" s="239">
        <v>419</v>
      </c>
      <c r="B15" s="239" t="s">
        <v>157</v>
      </c>
      <c r="C15" s="145" t="s">
        <v>17</v>
      </c>
      <c r="D15" s="257">
        <v>272912.06</v>
      </c>
      <c r="E15" s="257">
        <v>103945.8</v>
      </c>
      <c r="F15" s="257">
        <v>290608</v>
      </c>
    </row>
    <row r="16" spans="1:6" x14ac:dyDescent="0.3">
      <c r="A16"/>
      <c r="B16"/>
      <c r="C16" s="261" t="s">
        <v>154</v>
      </c>
      <c r="D16" s="259">
        <f>SUM(D14:D15)</f>
        <v>272912.06</v>
      </c>
      <c r="E16" s="259">
        <f>SUM(E14:E15)</f>
        <v>103945.8</v>
      </c>
      <c r="F16" s="259">
        <f>SUM(F14:F15)</f>
        <v>290608</v>
      </c>
    </row>
    <row r="17" spans="1:6" x14ac:dyDescent="0.3">
      <c r="A17"/>
      <c r="B17"/>
      <c r="C17"/>
      <c r="D17"/>
      <c r="E17"/>
      <c r="F17"/>
    </row>
    <row r="18" spans="1:6" x14ac:dyDescent="0.3">
      <c r="A18"/>
      <c r="B18"/>
      <c r="C18" s="145" t="s">
        <v>158</v>
      </c>
      <c r="D18" s="257">
        <v>272912.06</v>
      </c>
      <c r="E18" s="257">
        <v>268203.06</v>
      </c>
      <c r="F18" s="257">
        <f>SUM(F10)</f>
        <v>350000</v>
      </c>
    </row>
    <row r="19" spans="1:6" x14ac:dyDescent="0.3">
      <c r="A19"/>
      <c r="B19"/>
      <c r="C19" s="145" t="s">
        <v>159</v>
      </c>
      <c r="D19" s="257">
        <v>272912.06</v>
      </c>
      <c r="E19" s="257">
        <v>103945.8</v>
      </c>
      <c r="F19" s="257">
        <f>SUM(F16)</f>
        <v>290608</v>
      </c>
    </row>
    <row r="20" spans="1:6" x14ac:dyDescent="0.3">
      <c r="A20"/>
      <c r="B20"/>
      <c r="C20" s="258" t="s">
        <v>160</v>
      </c>
      <c r="D20" s="259">
        <f t="shared" ref="D20:E20" si="0">SUM(D18-D19)</f>
        <v>0</v>
      </c>
      <c r="E20" s="259">
        <f t="shared" si="0"/>
        <v>164257.26</v>
      </c>
      <c r="F20" s="259">
        <f>SUM(F18-F19)</f>
        <v>59392</v>
      </c>
    </row>
  </sheetData>
  <mergeCells count="14">
    <mergeCell ref="F12:F13"/>
    <mergeCell ref="A1:F1"/>
    <mergeCell ref="A2:F2"/>
    <mergeCell ref="A5:A6"/>
    <mergeCell ref="B5:B6"/>
    <mergeCell ref="C5:C6"/>
    <mergeCell ref="D5:D6"/>
    <mergeCell ref="E5:E6"/>
    <mergeCell ref="F5:F6"/>
    <mergeCell ref="A12:A13"/>
    <mergeCell ref="B12:B13"/>
    <mergeCell ref="C12:C13"/>
    <mergeCell ref="D12:D13"/>
    <mergeCell ref="E12:E1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F0CF-597E-4B1F-8A1B-B45C107915D4}">
  <dimension ref="A1:L111"/>
  <sheetViews>
    <sheetView topLeftCell="A88" workbookViewId="0">
      <selection activeCell="E113" sqref="E113"/>
    </sheetView>
  </sheetViews>
  <sheetFormatPr defaultRowHeight="15.05" x14ac:dyDescent="0.3"/>
  <cols>
    <col min="1" max="1" width="5.6640625" customWidth="1"/>
    <col min="2" max="2" width="6.6640625" customWidth="1"/>
    <col min="3" max="3" width="55.6640625" customWidth="1"/>
    <col min="4" max="6" width="12.6640625" customWidth="1"/>
    <col min="7" max="7" width="13.6640625" customWidth="1"/>
    <col min="8" max="8" width="9.88671875" customWidth="1"/>
  </cols>
  <sheetData>
    <row r="1" spans="1:12" ht="18.350000000000001" x14ac:dyDescent="0.35">
      <c r="A1" s="280" t="s">
        <v>54</v>
      </c>
      <c r="B1" s="280"/>
      <c r="C1" s="280"/>
      <c r="D1" s="280"/>
      <c r="E1" s="280"/>
      <c r="F1" s="280"/>
      <c r="G1" s="280"/>
      <c r="H1" s="121"/>
      <c r="I1" s="121"/>
      <c r="J1" s="121"/>
      <c r="K1" s="121"/>
      <c r="L1" s="121"/>
    </row>
    <row r="2" spans="1:12" ht="15.75" x14ac:dyDescent="0.3">
      <c r="A2" s="283" t="s">
        <v>55</v>
      </c>
      <c r="B2" s="283"/>
      <c r="C2" s="283"/>
      <c r="D2" s="283"/>
      <c r="E2" s="283"/>
      <c r="F2" s="283"/>
      <c r="G2" s="283"/>
      <c r="H2" s="122"/>
      <c r="I2" s="122"/>
      <c r="J2" s="122"/>
      <c r="K2" s="122"/>
      <c r="L2" s="122"/>
    </row>
    <row r="3" spans="1:12" ht="14.4" customHeight="1" thickBot="1" x14ac:dyDescent="0.35">
      <c r="A3" s="6"/>
      <c r="B3" s="6"/>
      <c r="C3" s="6"/>
      <c r="D3" s="6"/>
      <c r="E3" s="123"/>
      <c r="F3" s="123"/>
      <c r="G3" s="6"/>
    </row>
    <row r="4" spans="1:12" ht="14.4" customHeight="1" x14ac:dyDescent="0.3">
      <c r="A4" s="124"/>
      <c r="B4" s="6"/>
      <c r="C4" s="6"/>
      <c r="D4" s="125" t="s">
        <v>5</v>
      </c>
      <c r="E4" s="126" t="s">
        <v>6</v>
      </c>
      <c r="F4" s="127" t="s">
        <v>3</v>
      </c>
      <c r="G4" s="128" t="s">
        <v>4</v>
      </c>
    </row>
    <row r="5" spans="1:12" ht="16.399999999999999" thickBot="1" x14ac:dyDescent="0.35">
      <c r="B5" s="1"/>
      <c r="C5" s="1"/>
      <c r="D5" s="129" t="s">
        <v>43</v>
      </c>
      <c r="E5" s="130" t="s">
        <v>43</v>
      </c>
      <c r="F5" s="131" t="s">
        <v>46</v>
      </c>
      <c r="G5" s="132" t="s">
        <v>45</v>
      </c>
    </row>
    <row r="6" spans="1:12" ht="14.1" customHeight="1" thickBot="1" x14ac:dyDescent="0.35">
      <c r="A6" s="133" t="s">
        <v>56</v>
      </c>
      <c r="B6" s="134" t="s">
        <v>57</v>
      </c>
      <c r="C6" s="135"/>
      <c r="D6" s="136" t="s">
        <v>1</v>
      </c>
      <c r="E6" s="137" t="s">
        <v>1</v>
      </c>
      <c r="F6" s="137" t="s">
        <v>1</v>
      </c>
      <c r="G6" s="138" t="s">
        <v>1</v>
      </c>
    </row>
    <row r="7" spans="1:12" ht="14.1" customHeight="1" x14ac:dyDescent="0.3">
      <c r="A7" s="139"/>
      <c r="B7" s="140">
        <v>1111</v>
      </c>
      <c r="C7" s="141" t="s">
        <v>58</v>
      </c>
      <c r="D7" s="142">
        <v>5000</v>
      </c>
      <c r="E7" s="140">
        <v>5702.84</v>
      </c>
      <c r="F7" s="140">
        <v>5750</v>
      </c>
      <c r="G7" s="143">
        <v>3460</v>
      </c>
      <c r="H7" s="144"/>
    </row>
    <row r="8" spans="1:12" ht="14.1" customHeight="1" x14ac:dyDescent="0.3">
      <c r="A8" s="3"/>
      <c r="B8" s="145">
        <v>1112</v>
      </c>
      <c r="C8" s="146" t="s">
        <v>59</v>
      </c>
      <c r="D8" s="147">
        <v>100</v>
      </c>
      <c r="E8" s="145">
        <v>100</v>
      </c>
      <c r="F8" s="145">
        <v>65</v>
      </c>
      <c r="G8" s="148">
        <v>100</v>
      </c>
      <c r="H8" s="144"/>
    </row>
    <row r="9" spans="1:12" ht="14.1" customHeight="1" x14ac:dyDescent="0.3">
      <c r="A9" s="3"/>
      <c r="B9" s="145">
        <v>1113</v>
      </c>
      <c r="C9" s="146" t="s">
        <v>60</v>
      </c>
      <c r="D9" s="147">
        <v>500</v>
      </c>
      <c r="E9" s="145">
        <v>600</v>
      </c>
      <c r="F9" s="145">
        <v>590</v>
      </c>
      <c r="G9" s="148">
        <v>650</v>
      </c>
      <c r="H9" s="144"/>
    </row>
    <row r="10" spans="1:12" ht="14.1" customHeight="1" x14ac:dyDescent="0.3">
      <c r="A10" s="3"/>
      <c r="B10" s="145">
        <v>1121</v>
      </c>
      <c r="C10" s="146" t="s">
        <v>61</v>
      </c>
      <c r="D10" s="147">
        <v>4500</v>
      </c>
      <c r="E10" s="145">
        <v>4500</v>
      </c>
      <c r="F10" s="145">
        <v>4960</v>
      </c>
      <c r="G10" s="148">
        <v>3660</v>
      </c>
      <c r="H10" s="149"/>
    </row>
    <row r="11" spans="1:12" ht="14.1" customHeight="1" x14ac:dyDescent="0.3">
      <c r="A11" s="3"/>
      <c r="B11" s="145">
        <v>1122</v>
      </c>
      <c r="C11" s="146" t="s">
        <v>62</v>
      </c>
      <c r="D11" s="147">
        <v>600</v>
      </c>
      <c r="E11" s="145">
        <v>600</v>
      </c>
      <c r="F11" s="145">
        <v>374</v>
      </c>
      <c r="G11" s="148">
        <v>500</v>
      </c>
      <c r="H11" s="149"/>
    </row>
    <row r="12" spans="1:12" ht="14.1" customHeight="1" x14ac:dyDescent="0.3">
      <c r="A12" s="3"/>
      <c r="B12" s="145">
        <v>1211</v>
      </c>
      <c r="C12" s="146" t="s">
        <v>63</v>
      </c>
      <c r="D12" s="147">
        <v>11000</v>
      </c>
      <c r="E12" s="145">
        <v>12000</v>
      </c>
      <c r="F12" s="145">
        <v>12850</v>
      </c>
      <c r="G12" s="148">
        <v>12500</v>
      </c>
      <c r="H12" s="149"/>
    </row>
    <row r="13" spans="1:12" ht="14.1" customHeight="1" x14ac:dyDescent="0.3">
      <c r="A13" s="3"/>
      <c r="B13" s="145">
        <v>1334</v>
      </c>
      <c r="C13" s="146" t="s">
        <v>64</v>
      </c>
      <c r="D13" s="147">
        <v>10</v>
      </c>
      <c r="E13" s="145">
        <v>20</v>
      </c>
      <c r="F13" s="145">
        <v>18</v>
      </c>
      <c r="G13" s="148">
        <v>10</v>
      </c>
      <c r="H13" s="149"/>
    </row>
    <row r="14" spans="1:12" ht="14.1" customHeight="1" x14ac:dyDescent="0.3">
      <c r="A14" s="3"/>
      <c r="B14" s="145">
        <v>1340</v>
      </c>
      <c r="C14" s="150" t="s">
        <v>65</v>
      </c>
      <c r="D14" s="147">
        <v>950</v>
      </c>
      <c r="E14" s="145">
        <v>950</v>
      </c>
      <c r="F14" s="145">
        <v>958</v>
      </c>
      <c r="G14" s="148">
        <v>950</v>
      </c>
    </row>
    <row r="15" spans="1:12" ht="14.1" customHeight="1" x14ac:dyDescent="0.3">
      <c r="A15" s="3"/>
      <c r="B15" s="145">
        <v>1341</v>
      </c>
      <c r="C15" s="150" t="s">
        <v>66</v>
      </c>
      <c r="D15" s="147">
        <v>35</v>
      </c>
      <c r="E15" s="145">
        <v>40</v>
      </c>
      <c r="F15" s="145">
        <v>39</v>
      </c>
      <c r="G15" s="148">
        <v>40</v>
      </c>
    </row>
    <row r="16" spans="1:12" ht="14.1" customHeight="1" x14ac:dyDescent="0.3">
      <c r="A16" s="3"/>
      <c r="B16" s="145">
        <v>1343</v>
      </c>
      <c r="C16" s="150" t="s">
        <v>67</v>
      </c>
      <c r="D16" s="147">
        <v>10</v>
      </c>
      <c r="E16" s="145">
        <v>10</v>
      </c>
      <c r="F16" s="145">
        <v>6</v>
      </c>
      <c r="G16" s="148">
        <v>10</v>
      </c>
    </row>
    <row r="17" spans="1:8" ht="14.1" customHeight="1" x14ac:dyDescent="0.3">
      <c r="A17" s="3"/>
      <c r="B17" s="145">
        <v>1356</v>
      </c>
      <c r="C17" s="146" t="s">
        <v>68</v>
      </c>
      <c r="D17" s="147">
        <v>150</v>
      </c>
      <c r="E17" s="145">
        <v>160</v>
      </c>
      <c r="F17" s="145">
        <v>157</v>
      </c>
      <c r="G17" s="148">
        <v>150</v>
      </c>
    </row>
    <row r="18" spans="1:8" ht="14.1" customHeight="1" x14ac:dyDescent="0.3">
      <c r="A18" s="3"/>
      <c r="B18" s="145">
        <v>1361</v>
      </c>
      <c r="C18" s="146" t="s">
        <v>69</v>
      </c>
      <c r="D18" s="147">
        <v>20</v>
      </c>
      <c r="E18" s="145">
        <v>20</v>
      </c>
      <c r="F18" s="145">
        <v>18</v>
      </c>
      <c r="G18" s="148">
        <v>20</v>
      </c>
    </row>
    <row r="19" spans="1:8" ht="14.1" customHeight="1" x14ac:dyDescent="0.3">
      <c r="A19" s="3"/>
      <c r="B19" s="145">
        <v>1381</v>
      </c>
      <c r="C19" s="146" t="s">
        <v>70</v>
      </c>
      <c r="D19" s="147">
        <v>100</v>
      </c>
      <c r="E19" s="145">
        <v>180</v>
      </c>
      <c r="F19" s="145">
        <v>181</v>
      </c>
      <c r="G19" s="148">
        <v>150</v>
      </c>
    </row>
    <row r="20" spans="1:8" ht="14.1" customHeight="1" thickBot="1" x14ac:dyDescent="0.35">
      <c r="A20" s="151"/>
      <c r="B20" s="152">
        <v>1511</v>
      </c>
      <c r="C20" s="153" t="s">
        <v>71</v>
      </c>
      <c r="D20" s="154">
        <v>1800</v>
      </c>
      <c r="E20" s="152">
        <v>1800</v>
      </c>
      <c r="F20" s="152">
        <v>1800</v>
      </c>
      <c r="G20" s="155">
        <v>1800</v>
      </c>
    </row>
    <row r="21" spans="1:8" ht="15.75" customHeight="1" thickBot="1" x14ac:dyDescent="0.35">
      <c r="A21" s="156" t="s">
        <v>72</v>
      </c>
      <c r="B21" s="157"/>
      <c r="C21" s="158"/>
      <c r="D21" s="159">
        <f>SUM(D7:D20)</f>
        <v>24775</v>
      </c>
      <c r="E21" s="159">
        <f t="shared" ref="E21:G21" si="0">SUM(E7:E20)</f>
        <v>26682.84</v>
      </c>
      <c r="F21" s="159">
        <f t="shared" si="0"/>
        <v>27766</v>
      </c>
      <c r="G21" s="160">
        <f t="shared" si="0"/>
        <v>24000</v>
      </c>
    </row>
    <row r="22" spans="1:8" ht="14.1" customHeight="1" x14ac:dyDescent="0.3">
      <c r="A22" s="200">
        <v>2144</v>
      </c>
      <c r="B22" s="140" t="s">
        <v>73</v>
      </c>
      <c r="C22" s="201"/>
      <c r="D22" s="170">
        <v>6</v>
      </c>
      <c r="E22" s="140">
        <v>6</v>
      </c>
      <c r="F22" s="140">
        <v>6</v>
      </c>
      <c r="G22" s="143">
        <v>6</v>
      </c>
    </row>
    <row r="23" spans="1:8" ht="14.1" customHeight="1" x14ac:dyDescent="0.3">
      <c r="A23" s="163">
        <v>2321</v>
      </c>
      <c r="B23" s="161" t="s">
        <v>74</v>
      </c>
      <c r="C23" s="162"/>
      <c r="D23" s="163">
        <v>1700</v>
      </c>
      <c r="E23" s="161">
        <v>1700</v>
      </c>
      <c r="F23" s="161">
        <v>1750</v>
      </c>
      <c r="G23" s="164">
        <v>1800</v>
      </c>
    </row>
    <row r="24" spans="1:8" ht="14.1" customHeight="1" x14ac:dyDescent="0.3">
      <c r="A24" s="165">
        <v>3314</v>
      </c>
      <c r="B24" s="145" t="s">
        <v>75</v>
      </c>
      <c r="C24" s="166"/>
      <c r="D24" s="165">
        <v>5</v>
      </c>
      <c r="E24" s="145">
        <v>7</v>
      </c>
      <c r="F24" s="145">
        <v>5</v>
      </c>
      <c r="G24" s="148">
        <v>5</v>
      </c>
    </row>
    <row r="25" spans="1:8" ht="14.1" customHeight="1" x14ac:dyDescent="0.3">
      <c r="A25" s="165">
        <v>3322</v>
      </c>
      <c r="B25" s="145" t="s">
        <v>76</v>
      </c>
      <c r="C25" s="166"/>
      <c r="D25" s="165">
        <v>120</v>
      </c>
      <c r="E25" s="145">
        <v>115</v>
      </c>
      <c r="F25" s="145">
        <v>113</v>
      </c>
      <c r="G25" s="148">
        <v>100</v>
      </c>
    </row>
    <row r="26" spans="1:8" ht="14.1" customHeight="1" x14ac:dyDescent="0.3">
      <c r="A26" s="165">
        <v>3341</v>
      </c>
      <c r="B26" s="145" t="s">
        <v>77</v>
      </c>
      <c r="C26" s="166"/>
      <c r="D26" s="165">
        <v>0</v>
      </c>
      <c r="E26" s="145">
        <v>0</v>
      </c>
      <c r="F26" s="145">
        <v>0</v>
      </c>
      <c r="G26" s="148">
        <v>5</v>
      </c>
    </row>
    <row r="27" spans="1:8" ht="14.1" customHeight="1" x14ac:dyDescent="0.3">
      <c r="A27" s="165">
        <v>3349</v>
      </c>
      <c r="B27" s="145" t="s">
        <v>78</v>
      </c>
      <c r="C27" s="166"/>
      <c r="D27" s="165">
        <v>10</v>
      </c>
      <c r="E27" s="145">
        <v>5.5</v>
      </c>
      <c r="F27" s="145">
        <v>2</v>
      </c>
      <c r="G27" s="148">
        <v>5</v>
      </c>
    </row>
    <row r="28" spans="1:8" ht="14.1" customHeight="1" x14ac:dyDescent="0.3">
      <c r="A28" s="165">
        <v>3399</v>
      </c>
      <c r="B28" s="145" t="s">
        <v>79</v>
      </c>
      <c r="C28" s="145"/>
      <c r="D28" s="145">
        <v>200</v>
      </c>
      <c r="E28" s="145">
        <v>106</v>
      </c>
      <c r="F28" s="145">
        <v>93</v>
      </c>
      <c r="G28" s="148">
        <v>100</v>
      </c>
    </row>
    <row r="29" spans="1:8" ht="14.1" customHeight="1" x14ac:dyDescent="0.3">
      <c r="A29" s="165">
        <v>3412</v>
      </c>
      <c r="B29" s="145" t="s">
        <v>80</v>
      </c>
      <c r="C29" s="145"/>
      <c r="D29" s="145">
        <v>30</v>
      </c>
      <c r="E29" s="145">
        <v>40</v>
      </c>
      <c r="F29" s="145">
        <v>39</v>
      </c>
      <c r="G29" s="148">
        <v>30</v>
      </c>
    </row>
    <row r="30" spans="1:8" ht="14.1" customHeight="1" x14ac:dyDescent="0.3">
      <c r="A30" s="165">
        <v>3612</v>
      </c>
      <c r="B30" s="145" t="s">
        <v>81</v>
      </c>
      <c r="C30" s="145"/>
      <c r="D30" s="145">
        <v>800</v>
      </c>
      <c r="E30" s="145">
        <v>1560</v>
      </c>
      <c r="F30" s="145">
        <v>1575</v>
      </c>
      <c r="G30" s="148">
        <v>1200</v>
      </c>
      <c r="H30" s="38"/>
    </row>
    <row r="31" spans="1:8" ht="14.1" customHeight="1" x14ac:dyDescent="0.3">
      <c r="A31" s="165">
        <v>3613</v>
      </c>
      <c r="B31" s="145" t="s">
        <v>82</v>
      </c>
      <c r="C31" s="145"/>
      <c r="D31" s="145">
        <v>600</v>
      </c>
      <c r="E31" s="145">
        <v>600</v>
      </c>
      <c r="F31" s="145">
        <v>600</v>
      </c>
      <c r="G31" s="148">
        <v>600</v>
      </c>
    </row>
    <row r="32" spans="1:8" ht="14.1" customHeight="1" x14ac:dyDescent="0.3">
      <c r="A32" s="165">
        <v>3632</v>
      </c>
      <c r="B32" s="145" t="s">
        <v>83</v>
      </c>
      <c r="C32" s="145"/>
      <c r="D32" s="145">
        <v>10</v>
      </c>
      <c r="E32" s="145">
        <v>10</v>
      </c>
      <c r="F32" s="145">
        <v>13</v>
      </c>
      <c r="G32" s="148">
        <v>10</v>
      </c>
    </row>
    <row r="33" spans="1:8" ht="14.1" customHeight="1" x14ac:dyDescent="0.3">
      <c r="A33" s="165">
        <v>3633</v>
      </c>
      <c r="B33" s="145" t="s">
        <v>84</v>
      </c>
      <c r="C33" s="145"/>
      <c r="D33" s="145">
        <v>9</v>
      </c>
      <c r="E33" s="145">
        <v>9</v>
      </c>
      <c r="F33" s="145">
        <v>8.8000000000000007</v>
      </c>
      <c r="G33" s="148">
        <v>9</v>
      </c>
    </row>
    <row r="34" spans="1:8" ht="14.1" customHeight="1" x14ac:dyDescent="0.3">
      <c r="A34" s="165">
        <v>3639</v>
      </c>
      <c r="B34" s="145" t="s">
        <v>85</v>
      </c>
      <c r="C34" s="145"/>
      <c r="D34" s="145">
        <v>70</v>
      </c>
      <c r="E34" s="145">
        <v>74.5</v>
      </c>
      <c r="F34" s="145">
        <v>78</v>
      </c>
      <c r="G34" s="148">
        <v>80</v>
      </c>
    </row>
    <row r="35" spans="1:8" ht="14.1" customHeight="1" x14ac:dyDescent="0.3">
      <c r="A35" s="165">
        <v>3725</v>
      </c>
      <c r="B35" s="145" t="s">
        <v>86</v>
      </c>
      <c r="C35" s="145"/>
      <c r="D35" s="145">
        <v>350</v>
      </c>
      <c r="E35" s="145">
        <v>410</v>
      </c>
      <c r="F35" s="145">
        <v>406</v>
      </c>
      <c r="G35" s="148">
        <v>400</v>
      </c>
    </row>
    <row r="36" spans="1:8" ht="14.1" customHeight="1" x14ac:dyDescent="0.3">
      <c r="A36" s="165">
        <v>3726</v>
      </c>
      <c r="B36" s="145" t="s">
        <v>87</v>
      </c>
      <c r="C36" s="146"/>
      <c r="D36" s="147">
        <v>20</v>
      </c>
      <c r="E36" s="145">
        <v>20</v>
      </c>
      <c r="F36" s="145">
        <v>17</v>
      </c>
      <c r="G36" s="148">
        <v>20</v>
      </c>
    </row>
    <row r="37" spans="1:8" ht="14.1" customHeight="1" x14ac:dyDescent="0.3">
      <c r="A37" s="165">
        <v>6171</v>
      </c>
      <c r="B37" s="145" t="s">
        <v>88</v>
      </c>
      <c r="C37" s="146"/>
      <c r="D37" s="147">
        <v>10</v>
      </c>
      <c r="E37" s="145">
        <v>68</v>
      </c>
      <c r="F37" s="145">
        <v>71</v>
      </c>
      <c r="G37" s="148">
        <v>10</v>
      </c>
    </row>
    <row r="38" spans="1:8" ht="14.1" customHeight="1" thickBot="1" x14ac:dyDescent="0.35">
      <c r="A38" s="167">
        <v>6310</v>
      </c>
      <c r="B38" s="168" t="s">
        <v>89</v>
      </c>
      <c r="C38" s="202"/>
      <c r="D38" s="203">
        <v>50</v>
      </c>
      <c r="E38" s="168">
        <v>144</v>
      </c>
      <c r="F38" s="168">
        <v>143</v>
      </c>
      <c r="G38" s="169">
        <v>30</v>
      </c>
    </row>
    <row r="39" spans="1:8" ht="16.05" customHeight="1" thickBot="1" x14ac:dyDescent="0.35">
      <c r="A39" s="156" t="s">
        <v>90</v>
      </c>
      <c r="B39" s="157"/>
      <c r="C39" s="158"/>
      <c r="D39" s="171">
        <f>SUM(D22:D31,D32:D38)</f>
        <v>3990</v>
      </c>
      <c r="E39" s="159">
        <f>SUM(E22:E31,E32:E38)</f>
        <v>4875</v>
      </c>
      <c r="F39" s="159">
        <f>SUM(F22:F31,F32:F38)</f>
        <v>4919.8</v>
      </c>
      <c r="G39" s="160">
        <f>SUM(G22:G31,G32:G38)</f>
        <v>4410</v>
      </c>
    </row>
    <row r="40" spans="1:8" ht="14.1" customHeight="1" thickBot="1" x14ac:dyDescent="0.35">
      <c r="A40" s="172">
        <v>3639</v>
      </c>
      <c r="B40" s="173" t="s">
        <v>91</v>
      </c>
      <c r="C40" s="174"/>
      <c r="D40" s="172">
        <v>100</v>
      </c>
      <c r="E40" s="173">
        <v>4994</v>
      </c>
      <c r="F40" s="173">
        <v>4994</v>
      </c>
      <c r="G40" s="175">
        <v>1200</v>
      </c>
    </row>
    <row r="41" spans="1:8" ht="16.05" customHeight="1" thickBot="1" x14ac:dyDescent="0.35">
      <c r="A41" s="156" t="s">
        <v>92</v>
      </c>
      <c r="B41" s="157"/>
      <c r="C41" s="158"/>
      <c r="D41" s="159">
        <v>100</v>
      </c>
      <c r="E41" s="159">
        <v>4994</v>
      </c>
      <c r="F41" s="159">
        <v>4994</v>
      </c>
      <c r="G41" s="160">
        <v>1200</v>
      </c>
    </row>
    <row r="42" spans="1:8" ht="14.1" customHeight="1" x14ac:dyDescent="0.3">
      <c r="A42" s="139"/>
      <c r="B42" s="140">
        <v>4112</v>
      </c>
      <c r="C42" s="141" t="s">
        <v>2</v>
      </c>
      <c r="D42" s="176">
        <v>528.6</v>
      </c>
      <c r="E42" s="177">
        <v>528.6</v>
      </c>
      <c r="F42" s="177">
        <v>528.6</v>
      </c>
      <c r="G42" s="143">
        <v>513</v>
      </c>
      <c r="H42" s="37"/>
    </row>
    <row r="43" spans="1:8" ht="14.1" customHeight="1" x14ac:dyDescent="0.3">
      <c r="A43" s="3"/>
      <c r="B43" s="145">
        <v>4222</v>
      </c>
      <c r="C43" s="178" t="s">
        <v>93</v>
      </c>
      <c r="D43" s="179">
        <v>0</v>
      </c>
      <c r="E43" s="180">
        <v>320</v>
      </c>
      <c r="F43" s="180">
        <v>320</v>
      </c>
      <c r="G43" s="181">
        <v>80</v>
      </c>
    </row>
    <row r="44" spans="1:8" ht="14.1" customHeight="1" thickBot="1" x14ac:dyDescent="0.35">
      <c r="A44" s="182">
        <v>6330</v>
      </c>
      <c r="B44" s="183">
        <v>4134</v>
      </c>
      <c r="C44" s="184" t="s">
        <v>94</v>
      </c>
      <c r="D44" s="185">
        <v>200</v>
      </c>
      <c r="E44" s="186">
        <v>200</v>
      </c>
      <c r="F44" s="186">
        <v>200</v>
      </c>
      <c r="G44" s="187">
        <v>200</v>
      </c>
      <c r="H44" s="38"/>
    </row>
    <row r="45" spans="1:8" ht="16.399999999999999" thickBot="1" x14ac:dyDescent="0.35">
      <c r="A45" s="156" t="s">
        <v>95</v>
      </c>
      <c r="B45" s="188"/>
      <c r="C45" s="189"/>
      <c r="D45" s="190">
        <f>SUM(D42:D44)</f>
        <v>728.6</v>
      </c>
      <c r="E45" s="190">
        <f>SUM(E42:E44)</f>
        <v>1048.5999999999999</v>
      </c>
      <c r="F45" s="190">
        <f>SUM(F42:F44)</f>
        <v>1048.5999999999999</v>
      </c>
      <c r="G45" s="191">
        <f>SUM(G42:G44)</f>
        <v>793</v>
      </c>
    </row>
    <row r="46" spans="1:8" ht="17.7" customHeight="1" x14ac:dyDescent="0.3">
      <c r="A46" s="1"/>
      <c r="B46" s="1"/>
      <c r="C46" s="1"/>
      <c r="D46" s="1"/>
      <c r="E46" s="1"/>
      <c r="F46" s="1"/>
      <c r="G46" s="1"/>
    </row>
    <row r="47" spans="1:8" ht="16.399999999999999" thickBot="1" x14ac:dyDescent="0.35">
      <c r="A47" s="124" t="s">
        <v>0</v>
      </c>
      <c r="B47" s="1"/>
      <c r="C47" s="1"/>
      <c r="D47" s="1"/>
      <c r="E47" s="1"/>
      <c r="F47" s="1"/>
    </row>
    <row r="48" spans="1:8" ht="16.55" customHeight="1" thickBot="1" x14ac:dyDescent="0.35">
      <c r="A48" s="192"/>
      <c r="B48" s="193">
        <v>8115</v>
      </c>
      <c r="C48" s="194" t="s">
        <v>96</v>
      </c>
      <c r="D48" s="195">
        <v>20000</v>
      </c>
      <c r="E48" s="195">
        <v>29660</v>
      </c>
      <c r="F48" s="195">
        <v>29660</v>
      </c>
      <c r="G48" s="196">
        <v>45000</v>
      </c>
    </row>
    <row r="49" spans="1:7" ht="17.7" customHeight="1" thickBot="1" x14ac:dyDescent="0.35">
      <c r="A49" s="1"/>
      <c r="B49" s="1"/>
      <c r="C49" s="1"/>
      <c r="D49" s="1"/>
      <c r="E49" s="1"/>
      <c r="F49" s="1"/>
      <c r="G49" s="1"/>
    </row>
    <row r="50" spans="1:7" ht="16.399999999999999" thickBot="1" x14ac:dyDescent="0.35">
      <c r="A50" s="197" t="s">
        <v>97</v>
      </c>
      <c r="B50" s="198"/>
      <c r="C50" s="198"/>
      <c r="D50" s="199">
        <f>SUM(D21,D39,D41,D45,D48)</f>
        <v>49593.599999999999</v>
      </c>
      <c r="E50" s="199">
        <f>SUM(E21,E39,E41,E45)</f>
        <v>37600.439999999995</v>
      </c>
      <c r="F50" s="199">
        <f>SUM(F21,F39,F41,F45)</f>
        <v>38728.400000000001</v>
      </c>
      <c r="G50" s="199">
        <f>SUM(G21,G39,G41,G45,G48)</f>
        <v>75403</v>
      </c>
    </row>
    <row r="51" spans="1:7" ht="15.75" thickBot="1" x14ac:dyDescent="0.35"/>
    <row r="52" spans="1:7" ht="15.75" x14ac:dyDescent="0.3">
      <c r="A52" s="124"/>
      <c r="D52" s="204" t="s">
        <v>5</v>
      </c>
      <c r="E52" s="205" t="s">
        <v>6</v>
      </c>
      <c r="F52" s="206" t="s">
        <v>3</v>
      </c>
      <c r="G52" s="207" t="s">
        <v>4</v>
      </c>
    </row>
    <row r="53" spans="1:7" ht="15.75" thickBot="1" x14ac:dyDescent="0.35">
      <c r="D53" s="208" t="s">
        <v>43</v>
      </c>
      <c r="E53" s="209" t="s">
        <v>43</v>
      </c>
      <c r="F53" s="210" t="s">
        <v>46</v>
      </c>
      <c r="G53" s="211" t="s">
        <v>45</v>
      </c>
    </row>
    <row r="54" spans="1:7" ht="16.399999999999999" thickBot="1" x14ac:dyDescent="0.35">
      <c r="A54" s="236" t="s">
        <v>56</v>
      </c>
      <c r="B54" s="302"/>
      <c r="C54" s="303"/>
      <c r="D54" s="26" t="s">
        <v>1</v>
      </c>
      <c r="E54" s="27" t="s">
        <v>1</v>
      </c>
      <c r="F54" s="27" t="s">
        <v>1</v>
      </c>
      <c r="G54" s="28" t="s">
        <v>1</v>
      </c>
    </row>
    <row r="55" spans="1:7" x14ac:dyDescent="0.3">
      <c r="A55" s="212">
        <v>2212</v>
      </c>
      <c r="B55" s="304" t="s">
        <v>98</v>
      </c>
      <c r="C55" s="304"/>
      <c r="D55" s="142">
        <v>300</v>
      </c>
      <c r="E55" s="140">
        <v>300</v>
      </c>
      <c r="F55" s="140">
        <v>27</v>
      </c>
      <c r="G55" s="213">
        <v>1000</v>
      </c>
    </row>
    <row r="56" spans="1:7" x14ac:dyDescent="0.3">
      <c r="A56" s="214">
        <v>2219</v>
      </c>
      <c r="B56" s="145" t="s">
        <v>99</v>
      </c>
      <c r="C56" s="145"/>
      <c r="D56" s="147">
        <v>50</v>
      </c>
      <c r="E56" s="145">
        <v>50</v>
      </c>
      <c r="F56" s="145">
        <v>0</v>
      </c>
      <c r="G56" s="215">
        <v>50</v>
      </c>
    </row>
    <row r="57" spans="1:7" x14ac:dyDescent="0.3">
      <c r="A57" s="214">
        <v>2292</v>
      </c>
      <c r="B57" s="301" t="s">
        <v>100</v>
      </c>
      <c r="C57" s="301"/>
      <c r="D57" s="147">
        <v>95</v>
      </c>
      <c r="E57" s="145">
        <v>95</v>
      </c>
      <c r="F57" s="145">
        <v>94.2</v>
      </c>
      <c r="G57" s="215">
        <v>95</v>
      </c>
    </row>
    <row r="58" spans="1:7" x14ac:dyDescent="0.3">
      <c r="A58" s="214">
        <v>2321</v>
      </c>
      <c r="B58" s="301" t="s">
        <v>101</v>
      </c>
      <c r="C58" s="301"/>
      <c r="D58" s="147">
        <v>1799.4</v>
      </c>
      <c r="E58" s="145">
        <v>2109.4</v>
      </c>
      <c r="F58" s="145">
        <v>1250</v>
      </c>
      <c r="G58" s="215">
        <v>3000</v>
      </c>
    </row>
    <row r="59" spans="1:7" x14ac:dyDescent="0.3">
      <c r="A59" s="214">
        <v>3113</v>
      </c>
      <c r="B59" s="301" t="s">
        <v>102</v>
      </c>
      <c r="C59" s="301"/>
      <c r="D59" s="147">
        <v>2556.6</v>
      </c>
      <c r="E59" s="145">
        <v>2756.6</v>
      </c>
      <c r="F59" s="145">
        <v>2756.6</v>
      </c>
      <c r="G59" s="216">
        <v>2700</v>
      </c>
    </row>
    <row r="60" spans="1:7" x14ac:dyDescent="0.3">
      <c r="A60" s="214">
        <v>3314</v>
      </c>
      <c r="B60" s="301" t="s">
        <v>103</v>
      </c>
      <c r="C60" s="301"/>
      <c r="D60" s="147">
        <v>80</v>
      </c>
      <c r="E60" s="145">
        <v>80</v>
      </c>
      <c r="F60" s="145">
        <v>48</v>
      </c>
      <c r="G60" s="215">
        <v>70</v>
      </c>
    </row>
    <row r="61" spans="1:7" x14ac:dyDescent="0.3">
      <c r="A61" s="214">
        <v>3322</v>
      </c>
      <c r="B61" s="301" t="s">
        <v>104</v>
      </c>
      <c r="C61" s="301"/>
      <c r="D61" s="147">
        <v>400</v>
      </c>
      <c r="E61" s="145">
        <v>400</v>
      </c>
      <c r="F61" s="145">
        <v>115</v>
      </c>
      <c r="G61" s="215">
        <v>400</v>
      </c>
    </row>
    <row r="62" spans="1:7" x14ac:dyDescent="0.3">
      <c r="A62" s="214">
        <v>3330</v>
      </c>
      <c r="B62" s="301" t="s">
        <v>105</v>
      </c>
      <c r="C62" s="301"/>
      <c r="D62" s="147">
        <v>10</v>
      </c>
      <c r="E62" s="145">
        <v>100</v>
      </c>
      <c r="F62" s="145">
        <v>100</v>
      </c>
      <c r="G62" s="215">
        <v>10</v>
      </c>
    </row>
    <row r="63" spans="1:7" x14ac:dyDescent="0.3">
      <c r="A63" s="214">
        <v>3341</v>
      </c>
      <c r="B63" s="301" t="s">
        <v>106</v>
      </c>
      <c r="C63" s="301"/>
      <c r="D63" s="147">
        <v>100</v>
      </c>
      <c r="E63" s="145">
        <v>100</v>
      </c>
      <c r="F63" s="145">
        <v>26</v>
      </c>
      <c r="G63" s="215">
        <v>100</v>
      </c>
    </row>
    <row r="64" spans="1:7" x14ac:dyDescent="0.3">
      <c r="A64" s="214">
        <v>3349</v>
      </c>
      <c r="B64" s="301" t="s">
        <v>107</v>
      </c>
      <c r="C64" s="301"/>
      <c r="D64" s="147">
        <v>120</v>
      </c>
      <c r="E64" s="145">
        <v>120</v>
      </c>
      <c r="F64" s="145">
        <v>99</v>
      </c>
      <c r="G64" s="215">
        <v>120</v>
      </c>
    </row>
    <row r="65" spans="1:7" x14ac:dyDescent="0.3">
      <c r="A65" s="214">
        <v>3399</v>
      </c>
      <c r="B65" s="301" t="s">
        <v>108</v>
      </c>
      <c r="C65" s="301"/>
      <c r="D65" s="147">
        <v>800</v>
      </c>
      <c r="E65" s="145">
        <v>391.67</v>
      </c>
      <c r="F65" s="145">
        <v>165</v>
      </c>
      <c r="G65" s="215">
        <v>1395</v>
      </c>
    </row>
    <row r="66" spans="1:7" x14ac:dyDescent="0.3">
      <c r="A66" s="214">
        <v>3412</v>
      </c>
      <c r="B66" s="301" t="s">
        <v>109</v>
      </c>
      <c r="C66" s="301"/>
      <c r="D66" s="147">
        <v>200</v>
      </c>
      <c r="E66" s="145">
        <v>264</v>
      </c>
      <c r="F66" s="145">
        <v>230</v>
      </c>
      <c r="G66" s="215">
        <v>220</v>
      </c>
    </row>
    <row r="67" spans="1:7" x14ac:dyDescent="0.3">
      <c r="A67" s="214">
        <v>3419</v>
      </c>
      <c r="B67" s="145" t="s">
        <v>110</v>
      </c>
      <c r="C67" s="145"/>
      <c r="D67" s="147">
        <v>70</v>
      </c>
      <c r="E67" s="145">
        <v>80</v>
      </c>
      <c r="F67" s="145">
        <v>80</v>
      </c>
      <c r="G67" s="216">
        <v>80</v>
      </c>
    </row>
    <row r="68" spans="1:7" x14ac:dyDescent="0.3">
      <c r="A68" s="214">
        <v>3429</v>
      </c>
      <c r="B68" s="145" t="s">
        <v>111</v>
      </c>
      <c r="C68" s="145"/>
      <c r="D68" s="147">
        <v>110</v>
      </c>
      <c r="E68" s="145">
        <v>130</v>
      </c>
      <c r="F68" s="145">
        <v>130</v>
      </c>
      <c r="G68" s="215">
        <v>130</v>
      </c>
    </row>
    <row r="69" spans="1:7" x14ac:dyDescent="0.3">
      <c r="A69" s="214">
        <v>3525</v>
      </c>
      <c r="B69" s="301" t="s">
        <v>112</v>
      </c>
      <c r="C69" s="301"/>
      <c r="D69" s="147">
        <v>10</v>
      </c>
      <c r="E69" s="145">
        <v>20</v>
      </c>
      <c r="F69" s="145">
        <v>20</v>
      </c>
      <c r="G69" s="215">
        <v>10</v>
      </c>
    </row>
    <row r="70" spans="1:7" x14ac:dyDescent="0.3">
      <c r="A70" s="214">
        <v>3612</v>
      </c>
      <c r="B70" s="301" t="s">
        <v>113</v>
      </c>
      <c r="C70" s="301"/>
      <c r="D70" s="147">
        <v>300</v>
      </c>
      <c r="E70" s="145">
        <v>2140</v>
      </c>
      <c r="F70" s="145">
        <v>2225</v>
      </c>
      <c r="G70" s="215">
        <v>400</v>
      </c>
    </row>
    <row r="71" spans="1:7" x14ac:dyDescent="0.3">
      <c r="A71" s="217">
        <v>3613</v>
      </c>
      <c r="B71" s="301" t="s">
        <v>114</v>
      </c>
      <c r="C71" s="301"/>
      <c r="D71" s="147">
        <v>300</v>
      </c>
      <c r="E71" s="145">
        <v>320</v>
      </c>
      <c r="F71" s="145">
        <v>320</v>
      </c>
      <c r="G71" s="215">
        <v>350</v>
      </c>
    </row>
    <row r="72" spans="1:7" x14ac:dyDescent="0.3">
      <c r="A72" s="217">
        <v>3631</v>
      </c>
      <c r="B72" s="301" t="s">
        <v>115</v>
      </c>
      <c r="C72" s="301"/>
      <c r="D72" s="147">
        <v>400</v>
      </c>
      <c r="E72" s="145">
        <v>400</v>
      </c>
      <c r="F72" s="145">
        <v>290</v>
      </c>
      <c r="G72" s="215">
        <v>400</v>
      </c>
    </row>
    <row r="73" spans="1:7" x14ac:dyDescent="0.3">
      <c r="A73" s="217">
        <v>3632</v>
      </c>
      <c r="B73" s="301" t="s">
        <v>116</v>
      </c>
      <c r="C73" s="301"/>
      <c r="D73" s="147">
        <v>40</v>
      </c>
      <c r="E73" s="145">
        <v>60</v>
      </c>
      <c r="F73" s="145">
        <v>58</v>
      </c>
      <c r="G73" s="215">
        <v>100</v>
      </c>
    </row>
    <row r="74" spans="1:7" x14ac:dyDescent="0.3">
      <c r="A74" s="217">
        <v>3639</v>
      </c>
      <c r="B74" s="301" t="s">
        <v>117</v>
      </c>
      <c r="C74" s="301"/>
      <c r="D74" s="147">
        <v>1500</v>
      </c>
      <c r="E74" s="145">
        <v>1500</v>
      </c>
      <c r="F74" s="145">
        <v>355</v>
      </c>
      <c r="G74" s="215">
        <v>500</v>
      </c>
    </row>
    <row r="75" spans="1:7" x14ac:dyDescent="0.3">
      <c r="A75" s="217">
        <v>3713</v>
      </c>
      <c r="B75" s="301" t="s">
        <v>118</v>
      </c>
      <c r="C75" s="301"/>
      <c r="D75" s="147">
        <v>0</v>
      </c>
      <c r="E75" s="145">
        <v>140</v>
      </c>
      <c r="F75" s="145">
        <v>0</v>
      </c>
      <c r="G75" s="215">
        <v>140</v>
      </c>
    </row>
    <row r="76" spans="1:7" x14ac:dyDescent="0.3">
      <c r="A76" s="217">
        <v>3721</v>
      </c>
      <c r="B76" s="301" t="s">
        <v>119</v>
      </c>
      <c r="C76" s="301"/>
      <c r="D76" s="147">
        <v>60</v>
      </c>
      <c r="E76" s="145">
        <v>60</v>
      </c>
      <c r="F76" s="145">
        <v>55</v>
      </c>
      <c r="G76" s="215">
        <v>60</v>
      </c>
    </row>
    <row r="77" spans="1:7" x14ac:dyDescent="0.3">
      <c r="A77" s="217">
        <v>3722</v>
      </c>
      <c r="B77" s="301" t="s">
        <v>120</v>
      </c>
      <c r="C77" s="301"/>
      <c r="D77" s="147">
        <v>1300</v>
      </c>
      <c r="E77" s="145">
        <v>1642</v>
      </c>
      <c r="F77" s="145">
        <v>1350</v>
      </c>
      <c r="G77" s="215">
        <v>2758</v>
      </c>
    </row>
    <row r="78" spans="1:7" x14ac:dyDescent="0.3">
      <c r="A78" s="217">
        <v>3723</v>
      </c>
      <c r="B78" s="301" t="s">
        <v>121</v>
      </c>
      <c r="C78" s="301"/>
      <c r="D78" s="147">
        <v>400</v>
      </c>
      <c r="E78" s="145">
        <v>480</v>
      </c>
      <c r="F78" s="145">
        <v>480</v>
      </c>
      <c r="G78" s="215">
        <v>500</v>
      </c>
    </row>
    <row r="79" spans="1:7" x14ac:dyDescent="0.3">
      <c r="A79" s="217">
        <v>3745</v>
      </c>
      <c r="B79" s="301" t="s">
        <v>122</v>
      </c>
      <c r="C79" s="301"/>
      <c r="D79" s="147">
        <v>600</v>
      </c>
      <c r="E79" s="145">
        <v>600</v>
      </c>
      <c r="F79" s="145">
        <v>350</v>
      </c>
      <c r="G79" s="215">
        <v>600</v>
      </c>
    </row>
    <row r="80" spans="1:7" x14ac:dyDescent="0.3">
      <c r="A80" s="218">
        <v>5213</v>
      </c>
      <c r="B80" s="305" t="s">
        <v>123</v>
      </c>
      <c r="C80" s="305"/>
      <c r="D80" s="235">
        <v>100</v>
      </c>
      <c r="E80" s="180">
        <v>100</v>
      </c>
      <c r="F80" s="180">
        <v>53</v>
      </c>
      <c r="G80" s="216">
        <v>100</v>
      </c>
    </row>
    <row r="81" spans="1:7" x14ac:dyDescent="0.3">
      <c r="A81" s="217">
        <v>5511</v>
      </c>
      <c r="B81" s="301" t="s">
        <v>124</v>
      </c>
      <c r="C81" s="301"/>
      <c r="D81" s="145">
        <v>100</v>
      </c>
      <c r="E81" s="145">
        <v>100</v>
      </c>
      <c r="F81" s="145">
        <v>100</v>
      </c>
      <c r="G81" s="215">
        <v>100</v>
      </c>
    </row>
    <row r="82" spans="1:7" x14ac:dyDescent="0.3">
      <c r="A82" s="218">
        <v>6112</v>
      </c>
      <c r="B82" s="305" t="s">
        <v>125</v>
      </c>
      <c r="C82" s="305"/>
      <c r="D82" s="180">
        <v>1950</v>
      </c>
      <c r="E82" s="180">
        <v>2135</v>
      </c>
      <c r="F82" s="180">
        <v>2135</v>
      </c>
      <c r="G82" s="216">
        <v>2150</v>
      </c>
    </row>
    <row r="83" spans="1:7" x14ac:dyDescent="0.3">
      <c r="A83" s="218">
        <v>6171</v>
      </c>
      <c r="B83" s="305" t="s">
        <v>126</v>
      </c>
      <c r="C83" s="305"/>
      <c r="D83" s="180">
        <v>7200</v>
      </c>
      <c r="E83" s="180">
        <v>7105</v>
      </c>
      <c r="F83" s="180">
        <v>6750</v>
      </c>
      <c r="G83" s="216">
        <v>7200</v>
      </c>
    </row>
    <row r="84" spans="1:7" x14ac:dyDescent="0.3">
      <c r="A84" s="217">
        <v>6310</v>
      </c>
      <c r="B84" s="301" t="s">
        <v>127</v>
      </c>
      <c r="C84" s="301"/>
      <c r="D84" s="145">
        <v>250</v>
      </c>
      <c r="E84" s="145">
        <v>250</v>
      </c>
      <c r="F84" s="145">
        <v>175</v>
      </c>
      <c r="G84" s="215">
        <v>180</v>
      </c>
    </row>
    <row r="85" spans="1:7" x14ac:dyDescent="0.3">
      <c r="A85" s="217">
        <v>6320</v>
      </c>
      <c r="B85" s="301" t="s">
        <v>128</v>
      </c>
      <c r="C85" s="301"/>
      <c r="D85" s="145">
        <v>300</v>
      </c>
      <c r="E85" s="145">
        <v>300</v>
      </c>
      <c r="F85" s="145">
        <v>221</v>
      </c>
      <c r="G85" s="215">
        <v>300</v>
      </c>
    </row>
    <row r="86" spans="1:7" x14ac:dyDescent="0.3">
      <c r="A86" s="217">
        <v>6330</v>
      </c>
      <c r="B86" s="301" t="s">
        <v>94</v>
      </c>
      <c r="C86" s="301"/>
      <c r="D86" s="145">
        <v>200</v>
      </c>
      <c r="E86" s="145">
        <v>200</v>
      </c>
      <c r="F86" s="145">
        <v>200</v>
      </c>
      <c r="G86" s="215">
        <v>200</v>
      </c>
    </row>
    <row r="87" spans="1:7" x14ac:dyDescent="0.3">
      <c r="A87" s="217">
        <v>6399</v>
      </c>
      <c r="B87" s="301" t="s">
        <v>129</v>
      </c>
      <c r="C87" s="301"/>
      <c r="D87" s="145">
        <v>650</v>
      </c>
      <c r="E87" s="145">
        <v>650</v>
      </c>
      <c r="F87" s="145">
        <v>388</v>
      </c>
      <c r="G87" s="215">
        <v>550</v>
      </c>
    </row>
    <row r="88" spans="1:7" x14ac:dyDescent="0.3">
      <c r="A88" s="217">
        <v>6409</v>
      </c>
      <c r="B88" s="301" t="s">
        <v>130</v>
      </c>
      <c r="C88" s="301"/>
      <c r="D88" s="145">
        <v>2000</v>
      </c>
      <c r="E88" s="145">
        <v>1345.8</v>
      </c>
      <c r="F88" s="145">
        <v>1100</v>
      </c>
      <c r="G88" s="215">
        <v>2000</v>
      </c>
    </row>
    <row r="89" spans="1:7" ht="15.75" thickBot="1" x14ac:dyDescent="0.35">
      <c r="A89" s="219">
        <v>6402</v>
      </c>
      <c r="B89" s="306" t="s">
        <v>131</v>
      </c>
      <c r="C89" s="306"/>
      <c r="D89" s="152">
        <v>0</v>
      </c>
      <c r="E89" s="152">
        <v>38.33</v>
      </c>
      <c r="F89" s="152">
        <v>38.33</v>
      </c>
      <c r="G89" s="220">
        <v>6.1</v>
      </c>
    </row>
    <row r="90" spans="1:7" ht="16.399999999999999" thickBot="1" x14ac:dyDescent="0.35">
      <c r="A90" s="307" t="s">
        <v>132</v>
      </c>
      <c r="B90" s="308"/>
      <c r="C90" s="309"/>
      <c r="D90" s="221">
        <f t="shared" ref="D90:F90" si="1">SUM(D55:D89)</f>
        <v>24351</v>
      </c>
      <c r="E90" s="221">
        <f t="shared" si="1"/>
        <v>26562.799999999999</v>
      </c>
      <c r="F90" s="221">
        <f t="shared" si="1"/>
        <v>21784.13</v>
      </c>
      <c r="G90" s="221">
        <f>SUM(G55:G89)</f>
        <v>27974.1</v>
      </c>
    </row>
    <row r="91" spans="1:7" ht="16.399999999999999" thickBot="1" x14ac:dyDescent="0.35">
      <c r="A91" s="237"/>
      <c r="B91" s="237"/>
      <c r="C91" s="237"/>
      <c r="D91" s="238"/>
      <c r="E91" s="238"/>
      <c r="F91" s="238"/>
      <c r="G91" s="238"/>
    </row>
    <row r="92" spans="1:7" ht="16.399999999999999" thickBot="1" x14ac:dyDescent="0.35">
      <c r="A92" s="123" t="s">
        <v>56</v>
      </c>
      <c r="B92" s="1"/>
      <c r="D92" s="26" t="s">
        <v>1</v>
      </c>
      <c r="E92" s="27" t="s">
        <v>1</v>
      </c>
      <c r="F92" s="27" t="s">
        <v>1</v>
      </c>
      <c r="G92" s="28" t="s">
        <v>1</v>
      </c>
    </row>
    <row r="93" spans="1:7" x14ac:dyDescent="0.3">
      <c r="A93" s="240">
        <v>2223</v>
      </c>
      <c r="B93" s="304" t="s">
        <v>133</v>
      </c>
      <c r="C93" s="304"/>
      <c r="D93" s="243">
        <v>240</v>
      </c>
      <c r="E93" s="225">
        <v>240</v>
      </c>
      <c r="F93" s="226">
        <v>0</v>
      </c>
      <c r="G93" s="227">
        <v>240</v>
      </c>
    </row>
    <row r="94" spans="1:7" x14ac:dyDescent="0.3">
      <c r="A94" s="241">
        <v>2321</v>
      </c>
      <c r="B94" s="301" t="s">
        <v>101</v>
      </c>
      <c r="C94" s="301"/>
      <c r="D94" s="244">
        <v>280</v>
      </c>
      <c r="E94" s="115">
        <v>280</v>
      </c>
      <c r="F94" s="115">
        <v>3.6</v>
      </c>
      <c r="G94" s="228">
        <v>280</v>
      </c>
    </row>
    <row r="95" spans="1:7" x14ac:dyDescent="0.3">
      <c r="A95" s="241">
        <v>2341</v>
      </c>
      <c r="B95" s="301" t="s">
        <v>134</v>
      </c>
      <c r="C95" s="301"/>
      <c r="D95" s="244">
        <v>160</v>
      </c>
      <c r="E95" s="115">
        <v>160</v>
      </c>
      <c r="F95" s="115">
        <v>0</v>
      </c>
      <c r="G95" s="228">
        <v>160</v>
      </c>
    </row>
    <row r="96" spans="1:7" x14ac:dyDescent="0.3">
      <c r="A96" s="241">
        <v>3113</v>
      </c>
      <c r="B96" s="301" t="s">
        <v>135</v>
      </c>
      <c r="C96" s="301"/>
      <c r="D96" s="244">
        <v>0</v>
      </c>
      <c r="E96" s="115">
        <v>1800</v>
      </c>
      <c r="F96" s="115">
        <v>0</v>
      </c>
      <c r="G96" s="228">
        <v>1800</v>
      </c>
    </row>
    <row r="97" spans="1:7" x14ac:dyDescent="0.3">
      <c r="A97" s="241">
        <v>3113</v>
      </c>
      <c r="B97" s="301" t="s">
        <v>136</v>
      </c>
      <c r="C97" s="301"/>
      <c r="D97" s="244">
        <v>0</v>
      </c>
      <c r="E97" s="115">
        <v>0</v>
      </c>
      <c r="F97" s="115">
        <v>0</v>
      </c>
      <c r="G97" s="228">
        <v>80</v>
      </c>
    </row>
    <row r="98" spans="1:7" x14ac:dyDescent="0.3">
      <c r="A98" s="241">
        <v>3392</v>
      </c>
      <c r="B98" s="301" t="s">
        <v>137</v>
      </c>
      <c r="C98" s="301"/>
      <c r="D98" s="244">
        <v>0</v>
      </c>
      <c r="E98" s="115">
        <v>5</v>
      </c>
      <c r="F98" s="115">
        <v>4.1500000000000004</v>
      </c>
      <c r="G98" s="228">
        <v>30000</v>
      </c>
    </row>
    <row r="99" spans="1:7" x14ac:dyDescent="0.3">
      <c r="A99" s="241">
        <v>3713</v>
      </c>
      <c r="B99" s="301" t="s">
        <v>138</v>
      </c>
      <c r="C99" s="301"/>
      <c r="D99" s="244">
        <v>0</v>
      </c>
      <c r="E99" s="115">
        <v>2450</v>
      </c>
      <c r="F99" s="115">
        <v>200</v>
      </c>
      <c r="G99" s="228">
        <v>2250</v>
      </c>
    </row>
    <row r="100" spans="1:7" x14ac:dyDescent="0.3">
      <c r="A100" s="242">
        <v>6171</v>
      </c>
      <c r="B100" s="301" t="s">
        <v>139</v>
      </c>
      <c r="C100" s="301"/>
      <c r="D100" s="245">
        <v>0</v>
      </c>
      <c r="E100" s="119">
        <v>900</v>
      </c>
      <c r="F100" s="119">
        <v>499.5</v>
      </c>
      <c r="G100" s="229">
        <v>900</v>
      </c>
    </row>
    <row r="101" spans="1:7" ht="15.75" thickBot="1" x14ac:dyDescent="0.35">
      <c r="A101" s="248">
        <v>6409</v>
      </c>
      <c r="B101" s="310" t="s">
        <v>130</v>
      </c>
      <c r="C101" s="310"/>
      <c r="D101" s="249">
        <v>22552</v>
      </c>
      <c r="E101" s="250">
        <v>35798.550000000003</v>
      </c>
      <c r="F101" s="250">
        <v>35798.550000000003</v>
      </c>
      <c r="G101" s="251">
        <v>9768.9</v>
      </c>
    </row>
    <row r="102" spans="1:7" ht="16.399999999999999" thickBot="1" x14ac:dyDescent="0.35">
      <c r="A102" s="307" t="s">
        <v>140</v>
      </c>
      <c r="B102" s="308"/>
      <c r="C102" s="311"/>
      <c r="D102" s="252">
        <f>SUM(D93:D101)</f>
        <v>23232</v>
      </c>
      <c r="E102" s="246">
        <f>SUM(E93:E101)</f>
        <v>41633.550000000003</v>
      </c>
      <c r="F102" s="246">
        <f>SUM(F93:F101)</f>
        <v>36505.800000000003</v>
      </c>
      <c r="G102" s="247">
        <f>SUM(G93:G101)</f>
        <v>45478.9</v>
      </c>
    </row>
    <row r="103" spans="1:7" ht="15.75" x14ac:dyDescent="0.3">
      <c r="A103" s="230"/>
      <c r="B103" s="1"/>
      <c r="C103" s="222"/>
      <c r="D103" s="223"/>
      <c r="E103" s="223"/>
      <c r="F103" s="224"/>
    </row>
    <row r="104" spans="1:7" ht="16.399999999999999" thickBot="1" x14ac:dyDescent="0.35">
      <c r="A104" s="124" t="s">
        <v>0</v>
      </c>
      <c r="B104" s="1"/>
      <c r="C104" s="1"/>
      <c r="D104" s="1"/>
      <c r="E104" s="1"/>
      <c r="F104" s="1"/>
    </row>
    <row r="105" spans="1:7" ht="15.75" thickBot="1" x14ac:dyDescent="0.35">
      <c r="A105" s="253">
        <v>8124</v>
      </c>
      <c r="B105" s="312" t="s">
        <v>141</v>
      </c>
      <c r="C105" s="313"/>
      <c r="D105" s="231">
        <v>1950</v>
      </c>
      <c r="E105" s="232">
        <v>1950</v>
      </c>
      <c r="F105" s="232">
        <v>1950</v>
      </c>
      <c r="G105" s="233">
        <v>1950</v>
      </c>
    </row>
    <row r="106" spans="1:7" x14ac:dyDescent="0.3">
      <c r="C106" s="222"/>
      <c r="D106" s="222"/>
      <c r="E106" s="223"/>
      <c r="F106" s="222"/>
    </row>
    <row r="107" spans="1:7" ht="16.399999999999999" thickBot="1" x14ac:dyDescent="0.35">
      <c r="A107" s="1"/>
      <c r="B107" s="1"/>
      <c r="C107" s="1"/>
      <c r="D107" s="1"/>
      <c r="E107" s="1"/>
      <c r="F107" s="1"/>
    </row>
    <row r="108" spans="1:7" ht="16.399999999999999" thickBot="1" x14ac:dyDescent="0.35">
      <c r="A108" s="314" t="s">
        <v>142</v>
      </c>
      <c r="B108" s="315"/>
      <c r="C108" s="316"/>
      <c r="D108" s="234">
        <f>SUM(D90,D102,D105)</f>
        <v>49533</v>
      </c>
      <c r="E108" s="234">
        <f>SUM(E90,E102,E105)</f>
        <v>70146.350000000006</v>
      </c>
      <c r="F108" s="234">
        <f>SUM(F90,F102,F105)</f>
        <v>60239.930000000008</v>
      </c>
      <c r="G108" s="234">
        <f>SUM(G90,G102,G105)</f>
        <v>75403</v>
      </c>
    </row>
    <row r="109" spans="1:7" ht="15.75" x14ac:dyDescent="0.3">
      <c r="A109" s="1"/>
      <c r="B109" s="1"/>
      <c r="C109" s="1"/>
      <c r="D109" s="1"/>
      <c r="E109" s="1"/>
      <c r="F109" s="1"/>
    </row>
    <row r="110" spans="1:7" ht="15.75" x14ac:dyDescent="0.3">
      <c r="B110" s="1"/>
      <c r="C110" s="1"/>
      <c r="D110" s="1"/>
      <c r="E110" s="1"/>
      <c r="F110" s="1"/>
    </row>
    <row r="111" spans="1:7" ht="15.75" x14ac:dyDescent="0.3">
      <c r="A111" s="1" t="s">
        <v>143</v>
      </c>
    </row>
  </sheetData>
  <mergeCells count="48">
    <mergeCell ref="B100:C100"/>
    <mergeCell ref="B101:C101"/>
    <mergeCell ref="A102:C102"/>
    <mergeCell ref="B105:C105"/>
    <mergeCell ref="A108:C108"/>
    <mergeCell ref="B99:C99"/>
    <mergeCell ref="B86:C86"/>
    <mergeCell ref="B87:C87"/>
    <mergeCell ref="B88:C88"/>
    <mergeCell ref="B89:C89"/>
    <mergeCell ref="A90:C90"/>
    <mergeCell ref="B93:C93"/>
    <mergeCell ref="B94:C94"/>
    <mergeCell ref="B95:C95"/>
    <mergeCell ref="B96:C96"/>
    <mergeCell ref="B97:C97"/>
    <mergeCell ref="B98:C98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60:C60"/>
    <mergeCell ref="B61:C61"/>
    <mergeCell ref="B62:C62"/>
    <mergeCell ref="B63:C63"/>
    <mergeCell ref="B64:C64"/>
    <mergeCell ref="B65:C65"/>
    <mergeCell ref="B66:C66"/>
    <mergeCell ref="B69:C69"/>
    <mergeCell ref="B70:C70"/>
    <mergeCell ref="B71:C71"/>
    <mergeCell ref="B72:C72"/>
    <mergeCell ref="B58:C58"/>
    <mergeCell ref="B59:C59"/>
    <mergeCell ref="A1:G1"/>
    <mergeCell ref="A2:G2"/>
    <mergeCell ref="B54:C54"/>
    <mergeCell ref="B55:C55"/>
    <mergeCell ref="B57:C57"/>
  </mergeCells>
  <pageMargins left="0.9055118110236221" right="0.70866141732283472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DC7-A321-47FB-B727-8DEB2184BBF2}">
  <dimension ref="A1:F28"/>
  <sheetViews>
    <sheetView workbookViewId="0">
      <selection activeCell="D36" sqref="D36"/>
    </sheetView>
  </sheetViews>
  <sheetFormatPr defaultRowHeight="15.75" x14ac:dyDescent="0.3"/>
  <cols>
    <col min="1" max="2" width="4.77734375" style="1" customWidth="1"/>
    <col min="3" max="3" width="46.77734375" style="1" customWidth="1"/>
    <col min="4" max="6" width="11.77734375" style="1" customWidth="1"/>
    <col min="7" max="16384" width="8.88671875" style="1"/>
  </cols>
  <sheetData>
    <row r="1" spans="1:6" x14ac:dyDescent="0.3">
      <c r="A1" s="298" t="s">
        <v>144</v>
      </c>
      <c r="B1" s="298"/>
      <c r="C1" s="298"/>
      <c r="D1" s="298"/>
      <c r="E1" s="298"/>
      <c r="F1" s="298"/>
    </row>
    <row r="2" spans="1:6" x14ac:dyDescent="0.3">
      <c r="A2" s="298" t="s">
        <v>145</v>
      </c>
      <c r="B2" s="298"/>
      <c r="C2" s="298"/>
      <c r="D2" s="298"/>
      <c r="E2" s="298"/>
      <c r="F2" s="298"/>
    </row>
    <row r="3" spans="1:6" x14ac:dyDescent="0.3">
      <c r="A3" s="123"/>
      <c r="B3" s="123"/>
      <c r="C3" s="123"/>
      <c r="D3" s="123"/>
      <c r="E3" s="123"/>
      <c r="F3" s="123"/>
    </row>
    <row r="4" spans="1:6" x14ac:dyDescent="0.3">
      <c r="A4" s="123"/>
      <c r="B4" s="123"/>
      <c r="C4" s="123"/>
      <c r="D4" s="123"/>
      <c r="E4" s="123"/>
      <c r="F4" s="123"/>
    </row>
    <row r="5" spans="1:6" x14ac:dyDescent="0.3">
      <c r="A5" s="299" t="s">
        <v>146</v>
      </c>
      <c r="B5" s="299" t="s">
        <v>147</v>
      </c>
      <c r="C5" s="299" t="s">
        <v>16</v>
      </c>
      <c r="D5" s="297" t="s">
        <v>148</v>
      </c>
      <c r="E5" s="297" t="s">
        <v>149</v>
      </c>
      <c r="F5" s="297" t="s">
        <v>150</v>
      </c>
    </row>
    <row r="6" spans="1:6" x14ac:dyDescent="0.3">
      <c r="A6" s="299"/>
      <c r="B6" s="299"/>
      <c r="C6" s="299"/>
      <c r="D6" s="297"/>
      <c r="E6" s="297"/>
      <c r="F6" s="297"/>
    </row>
    <row r="7" spans="1:6" x14ac:dyDescent="0.3">
      <c r="A7" s="254">
        <v>236</v>
      </c>
      <c r="B7" s="254">
        <v>100</v>
      </c>
      <c r="C7" s="145" t="s">
        <v>161</v>
      </c>
      <c r="D7" s="255">
        <v>72912.06</v>
      </c>
      <c r="E7" s="255">
        <v>166000</v>
      </c>
      <c r="F7" s="255">
        <v>150000</v>
      </c>
    </row>
    <row r="8" spans="1:6" x14ac:dyDescent="0.3">
      <c r="A8" s="254">
        <v>419</v>
      </c>
      <c r="B8" s="256">
        <v>101</v>
      </c>
      <c r="C8" s="145" t="s">
        <v>152</v>
      </c>
      <c r="D8" s="257">
        <v>200000</v>
      </c>
      <c r="E8" s="257">
        <v>195291</v>
      </c>
      <c r="F8" s="257">
        <v>200000</v>
      </c>
    </row>
    <row r="9" spans="1:6" x14ac:dyDescent="0.3">
      <c r="A9" s="254">
        <v>335</v>
      </c>
      <c r="B9" s="254">
        <v>200</v>
      </c>
      <c r="C9" s="145" t="s">
        <v>153</v>
      </c>
      <c r="D9" s="257">
        <v>0</v>
      </c>
      <c r="E9" s="257">
        <v>0</v>
      </c>
      <c r="F9" s="257">
        <v>0</v>
      </c>
    </row>
    <row r="10" spans="1:6" x14ac:dyDescent="0.3">
      <c r="A10"/>
      <c r="B10"/>
      <c r="C10" s="258" t="s">
        <v>154</v>
      </c>
      <c r="D10" s="259">
        <f>SUM(D7:D9)</f>
        <v>272912.06</v>
      </c>
      <c r="E10" s="259">
        <f>SUM(E7:E9)</f>
        <v>361291</v>
      </c>
      <c r="F10" s="259">
        <f>SUM(F7:F9)</f>
        <v>350000</v>
      </c>
    </row>
    <row r="11" spans="1:6" x14ac:dyDescent="0.3">
      <c r="A11"/>
      <c r="B11"/>
      <c r="C11"/>
      <c r="D11"/>
      <c r="E11"/>
      <c r="F11" s="260"/>
    </row>
    <row r="12" spans="1:6" x14ac:dyDescent="0.3">
      <c r="A12" s="300" t="s">
        <v>146</v>
      </c>
      <c r="B12" s="300" t="s">
        <v>147</v>
      </c>
      <c r="C12" s="300" t="s">
        <v>17</v>
      </c>
      <c r="D12" s="297" t="s">
        <v>148</v>
      </c>
      <c r="E12" s="297" t="s">
        <v>149</v>
      </c>
      <c r="F12" s="297" t="s">
        <v>155</v>
      </c>
    </row>
    <row r="13" spans="1:6" x14ac:dyDescent="0.3">
      <c r="A13" s="300"/>
      <c r="B13" s="300"/>
      <c r="C13" s="300"/>
      <c r="D13" s="297"/>
      <c r="E13" s="297"/>
      <c r="F13" s="297"/>
    </row>
    <row r="14" spans="1:6" x14ac:dyDescent="0.3">
      <c r="A14" s="239">
        <v>335</v>
      </c>
      <c r="B14" s="239">
        <v>200</v>
      </c>
      <c r="C14" s="145" t="s">
        <v>156</v>
      </c>
      <c r="D14" s="257">
        <v>0</v>
      </c>
      <c r="E14" s="257">
        <v>0</v>
      </c>
      <c r="F14" s="257">
        <v>0</v>
      </c>
    </row>
    <row r="15" spans="1:6" x14ac:dyDescent="0.3">
      <c r="A15" s="239">
        <v>419</v>
      </c>
      <c r="B15" s="239">
        <v>110</v>
      </c>
      <c r="C15" s="145" t="s">
        <v>162</v>
      </c>
      <c r="D15" s="257">
        <v>80000</v>
      </c>
      <c r="E15" s="257">
        <v>43500</v>
      </c>
      <c r="F15" s="257">
        <v>63000</v>
      </c>
    </row>
    <row r="16" spans="1:6" x14ac:dyDescent="0.3">
      <c r="A16" s="239">
        <v>419</v>
      </c>
      <c r="B16" s="239">
        <v>111</v>
      </c>
      <c r="C16" s="145" t="s">
        <v>163</v>
      </c>
      <c r="D16" s="257">
        <v>50000</v>
      </c>
      <c r="E16" s="257">
        <v>26493</v>
      </c>
      <c r="F16" s="257">
        <v>60000</v>
      </c>
    </row>
    <row r="17" spans="1:6" x14ac:dyDescent="0.3">
      <c r="A17" s="239">
        <v>419</v>
      </c>
      <c r="B17" s="239">
        <v>112</v>
      </c>
      <c r="C17" s="145" t="s">
        <v>164</v>
      </c>
      <c r="D17" s="257">
        <v>0</v>
      </c>
      <c r="E17" s="257">
        <v>0</v>
      </c>
      <c r="F17" s="257">
        <v>0</v>
      </c>
    </row>
    <row r="18" spans="1:6" ht="30.15" x14ac:dyDescent="0.3">
      <c r="A18" s="254">
        <v>419</v>
      </c>
      <c r="B18" s="254">
        <v>113</v>
      </c>
      <c r="C18" s="262" t="s">
        <v>165</v>
      </c>
      <c r="D18" s="263">
        <v>15000</v>
      </c>
      <c r="E18" s="263">
        <v>0</v>
      </c>
      <c r="F18" s="263">
        <v>5000</v>
      </c>
    </row>
    <row r="19" spans="1:6" x14ac:dyDescent="0.3">
      <c r="A19" s="254">
        <v>419</v>
      </c>
      <c r="B19" s="254">
        <v>114</v>
      </c>
      <c r="C19" s="262" t="s">
        <v>166</v>
      </c>
      <c r="D19" s="263">
        <v>48000</v>
      </c>
      <c r="E19" s="263">
        <v>6230.8</v>
      </c>
      <c r="F19" s="263">
        <v>50000</v>
      </c>
    </row>
    <row r="20" spans="1:6" x14ac:dyDescent="0.3">
      <c r="A20" s="239">
        <v>419</v>
      </c>
      <c r="B20" s="239">
        <v>115</v>
      </c>
      <c r="C20" s="145" t="s">
        <v>167</v>
      </c>
      <c r="D20" s="257">
        <v>0</v>
      </c>
      <c r="E20" s="257">
        <v>0</v>
      </c>
      <c r="F20" s="257">
        <v>0</v>
      </c>
    </row>
    <row r="21" spans="1:6" s="267" customFormat="1" ht="30.15" x14ac:dyDescent="0.3">
      <c r="A21" s="254">
        <v>419</v>
      </c>
      <c r="B21" s="264">
        <v>116</v>
      </c>
      <c r="C21" s="265" t="s">
        <v>168</v>
      </c>
      <c r="D21" s="266">
        <v>78000</v>
      </c>
      <c r="E21" s="266">
        <v>12392</v>
      </c>
      <c r="F21" s="266">
        <v>100608</v>
      </c>
    </row>
    <row r="22" spans="1:6" s="267" customFormat="1" x14ac:dyDescent="0.3">
      <c r="A22" s="254">
        <v>419</v>
      </c>
      <c r="B22" s="264">
        <v>117</v>
      </c>
      <c r="C22" s="268" t="s">
        <v>169</v>
      </c>
      <c r="D22" s="266">
        <v>0</v>
      </c>
      <c r="E22" s="266">
        <v>13776</v>
      </c>
      <c r="F22" s="266">
        <v>10000</v>
      </c>
    </row>
    <row r="23" spans="1:6" s="267" customFormat="1" x14ac:dyDescent="0.3">
      <c r="A23" s="254">
        <v>419</v>
      </c>
      <c r="B23" s="264">
        <v>119</v>
      </c>
      <c r="C23" s="268" t="s">
        <v>170</v>
      </c>
      <c r="D23" s="266">
        <v>1912.06</v>
      </c>
      <c r="E23" s="266">
        <v>1554</v>
      </c>
      <c r="F23" s="266">
        <v>2000</v>
      </c>
    </row>
    <row r="24" spans="1:6" x14ac:dyDescent="0.3">
      <c r="A24"/>
      <c r="B24"/>
      <c r="C24" s="261" t="s">
        <v>154</v>
      </c>
      <c r="D24" s="259">
        <f>SUM(D14:D23)</f>
        <v>272912.06</v>
      </c>
      <c r="E24" s="259">
        <f>SUM(E14:E23)</f>
        <v>103945.8</v>
      </c>
      <c r="F24" s="259">
        <f>SUM(F14:F23)</f>
        <v>290608</v>
      </c>
    </row>
    <row r="25" spans="1:6" x14ac:dyDescent="0.3">
      <c r="A25"/>
      <c r="B25"/>
      <c r="C25"/>
      <c r="D25"/>
      <c r="E25"/>
      <c r="F25"/>
    </row>
    <row r="26" spans="1:6" x14ac:dyDescent="0.3">
      <c r="A26"/>
      <c r="B26"/>
      <c r="C26" s="145" t="s">
        <v>158</v>
      </c>
      <c r="D26" s="257">
        <v>272912.06</v>
      </c>
      <c r="E26" s="257">
        <v>268203.06</v>
      </c>
      <c r="F26" s="257">
        <f>SUM(F10)</f>
        <v>350000</v>
      </c>
    </row>
    <row r="27" spans="1:6" x14ac:dyDescent="0.3">
      <c r="A27"/>
      <c r="B27"/>
      <c r="C27" s="145" t="s">
        <v>159</v>
      </c>
      <c r="D27" s="257">
        <v>272912.06</v>
      </c>
      <c r="E27" s="257">
        <v>103945.8</v>
      </c>
      <c r="F27" s="257">
        <f>SUM(F24)</f>
        <v>290608</v>
      </c>
    </row>
    <row r="28" spans="1:6" x14ac:dyDescent="0.3">
      <c r="A28"/>
      <c r="B28"/>
      <c r="C28" s="258" t="s">
        <v>160</v>
      </c>
      <c r="D28" s="259">
        <f t="shared" ref="D28:E28" si="0">SUM(D26-D27)</f>
        <v>0</v>
      </c>
      <c r="E28" s="259">
        <f t="shared" si="0"/>
        <v>164257.26</v>
      </c>
      <c r="F28" s="259">
        <f>SUM(F26-F27)</f>
        <v>59392</v>
      </c>
    </row>
  </sheetData>
  <mergeCells count="14">
    <mergeCell ref="F12:F13"/>
    <mergeCell ref="A1:F1"/>
    <mergeCell ref="A2:F2"/>
    <mergeCell ref="A5:A6"/>
    <mergeCell ref="B5:B6"/>
    <mergeCell ref="C5:C6"/>
    <mergeCell ref="D5:D6"/>
    <mergeCell ref="E5:E6"/>
    <mergeCell ref="F5:F6"/>
    <mergeCell ref="A12:A13"/>
    <mergeCell ref="B12:B13"/>
    <mergeCell ref="C12:C13"/>
    <mergeCell ref="D12:D13"/>
    <mergeCell ref="E12:E1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Rozpočtu 2021 - NA VYVĚŠENÍ</vt:lpstr>
      <vt:lpstr>Soc.fond</vt:lpstr>
      <vt:lpstr>Rozpočet 2021 na paragrafy</vt:lpstr>
      <vt:lpstr>SF - členění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2020-11-27T10:39:34Z</cp:lastPrinted>
  <dcterms:created xsi:type="dcterms:W3CDTF">2012-11-20T07:00:24Z</dcterms:created>
  <dcterms:modified xsi:type="dcterms:W3CDTF">2020-12-10T08:08:31Z</dcterms:modified>
</cp:coreProperties>
</file>