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astupitelstvo obce\ZO_2018_2022\11_ZO\"/>
    </mc:Choice>
  </mc:AlternateContent>
  <xr:revisionPtr revIDLastSave="0" documentId="13_ncr:1_{EC8C7FBD-88AC-421E-947C-C6C50684EB6D}" xr6:coauthVersionLast="45" xr6:coauthVersionMax="45" xr10:uidLastSave="{00000000-0000-0000-0000-000000000000}"/>
  <bookViews>
    <workbookView xWindow="-118" yWindow="-118" windowWidth="22229" windowHeight="13366" xr2:uid="{7CF32704-4E1F-40A0-8B97-D7EEA595DFC9}"/>
  </bookViews>
  <sheets>
    <sheet name="daně porovnání" sheetId="2" r:id="rId1"/>
    <sheet name="podrobně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D40" i="1"/>
  <c r="E40" i="1"/>
  <c r="F40" i="1"/>
  <c r="C39" i="1"/>
  <c r="D39" i="1"/>
  <c r="E39" i="1"/>
  <c r="F39" i="1"/>
  <c r="B39" i="1"/>
  <c r="B40" i="1"/>
  <c r="C37" i="1"/>
  <c r="D37" i="1"/>
  <c r="E37" i="1"/>
  <c r="F37" i="1"/>
  <c r="B37" i="1"/>
  <c r="G36" i="1"/>
  <c r="E9" i="2" l="1"/>
  <c r="E8" i="2"/>
  <c r="E6" i="2"/>
  <c r="D8" i="2"/>
  <c r="D7" i="2"/>
  <c r="D6" i="2"/>
  <c r="E7" i="2"/>
  <c r="E5" i="2"/>
  <c r="D9" i="2"/>
  <c r="D5" i="2"/>
  <c r="C33" i="1" l="1"/>
  <c r="D33" i="1"/>
  <c r="E33" i="1"/>
  <c r="F33" i="1"/>
  <c r="B33" i="1"/>
  <c r="G32" i="1"/>
  <c r="G28" i="1" l="1"/>
  <c r="C29" i="1"/>
  <c r="D29" i="1"/>
  <c r="E29" i="1"/>
  <c r="F29" i="1"/>
  <c r="B29" i="1"/>
  <c r="G27" i="1"/>
  <c r="G29" i="1" l="1"/>
  <c r="F6" i="2"/>
  <c r="F7" i="2"/>
  <c r="F8" i="2"/>
  <c r="F9" i="2"/>
  <c r="F5" i="2"/>
  <c r="E11" i="2"/>
  <c r="D11" i="2"/>
  <c r="F11" i="2" l="1"/>
  <c r="G31" i="1"/>
  <c r="G33" i="1" s="1"/>
  <c r="G35" i="1"/>
  <c r="G37" i="1" s="1"/>
  <c r="G46" i="1"/>
  <c r="G47" i="1"/>
  <c r="G48" i="1"/>
  <c r="G49" i="1"/>
  <c r="G24" i="1"/>
  <c r="G23" i="1"/>
  <c r="G20" i="1"/>
  <c r="G19" i="1"/>
  <c r="G16" i="1"/>
  <c r="G15" i="1"/>
  <c r="G12" i="1"/>
  <c r="G11" i="1"/>
  <c r="G8" i="1"/>
  <c r="G7" i="1"/>
  <c r="B41" i="1"/>
  <c r="B51" i="1" s="1"/>
  <c r="C9" i="1"/>
  <c r="D9" i="1"/>
  <c r="E9" i="1"/>
  <c r="F9" i="1"/>
  <c r="B9" i="1"/>
  <c r="G9" i="1" s="1"/>
  <c r="C13" i="1"/>
  <c r="D13" i="1"/>
  <c r="E13" i="1"/>
  <c r="F13" i="1"/>
  <c r="B13" i="1"/>
  <c r="C17" i="1"/>
  <c r="D17" i="1"/>
  <c r="E17" i="1"/>
  <c r="F17" i="1"/>
  <c r="B17" i="1"/>
  <c r="D21" i="1"/>
  <c r="C21" i="1"/>
  <c r="E21" i="1"/>
  <c r="F21" i="1"/>
  <c r="B21" i="1"/>
  <c r="C25" i="1"/>
  <c r="D25" i="1"/>
  <c r="E25" i="1"/>
  <c r="F25" i="1"/>
  <c r="B25" i="1"/>
  <c r="G25" i="1" s="1"/>
  <c r="E41" i="1" l="1"/>
  <c r="E51" i="1" s="1"/>
  <c r="G13" i="1"/>
  <c r="C41" i="1"/>
  <c r="C51" i="1" s="1"/>
  <c r="F41" i="1"/>
  <c r="F51" i="1" s="1"/>
  <c r="G40" i="1"/>
  <c r="G21" i="1"/>
  <c r="G17" i="1"/>
  <c r="D41" i="1"/>
  <c r="D51" i="1" s="1"/>
  <c r="G39" i="1"/>
  <c r="G41" i="1" l="1"/>
  <c r="G51" i="1" s="1"/>
</calcChain>
</file>

<file path=xl/sharedStrings.xml><?xml version="1.0" encoding="utf-8"?>
<sst xmlns="http://schemas.openxmlformats.org/spreadsheetml/2006/main" count="50" uniqueCount="35">
  <si>
    <t>Daňové výnosy obce - porovnání s rokem 2019</t>
  </si>
  <si>
    <t>závislá činnost</t>
  </si>
  <si>
    <t>placená poplatníky</t>
  </si>
  <si>
    <t>vybíraná srážkou</t>
  </si>
  <si>
    <t>daň z příjmů fyzický osob</t>
  </si>
  <si>
    <t>daň z příjmů právnických osob</t>
  </si>
  <si>
    <t>daň z přidané hodnoty</t>
  </si>
  <si>
    <t>leden 2019</t>
  </si>
  <si>
    <t>leden 2020</t>
  </si>
  <si>
    <t>únor 2019</t>
  </si>
  <si>
    <t>únor 2020</t>
  </si>
  <si>
    <t>březen 2019</t>
  </si>
  <si>
    <t>březen 2020</t>
  </si>
  <si>
    <t>duben 2019</t>
  </si>
  <si>
    <t>duben 2020</t>
  </si>
  <si>
    <t>květen 2019</t>
  </si>
  <si>
    <t>květen 2020</t>
  </si>
  <si>
    <t>celkem 2019</t>
  </si>
  <si>
    <t>celkem 2020</t>
  </si>
  <si>
    <t>červen 2019</t>
  </si>
  <si>
    <t>červenec 2019</t>
  </si>
  <si>
    <t>srpen 2019</t>
  </si>
  <si>
    <t>září 2019</t>
  </si>
  <si>
    <t>říjen 2019</t>
  </si>
  <si>
    <t>listopad 2019</t>
  </si>
  <si>
    <t>prosinec 2019</t>
  </si>
  <si>
    <t>daně celkem</t>
  </si>
  <si>
    <t>rozdíl</t>
  </si>
  <si>
    <t>daň z příjmů fyzických osob</t>
  </si>
  <si>
    <t>celkem</t>
  </si>
  <si>
    <t>červen 2020</t>
  </si>
  <si>
    <t>červenec 2020</t>
  </si>
  <si>
    <t>1 - 7 /2019</t>
  </si>
  <si>
    <t>1 - 7 /2020</t>
  </si>
  <si>
    <t>srpen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</si>
</sst>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/>
    <xf numFmtId="4" fontId="0" fillId="0" borderId="0" xfId="0" applyNumberFormat="1"/>
    <xf numFmtId="4" fontId="2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/>
    <xf numFmtId="44" fontId="0" fillId="0" borderId="0" xfId="1" applyFont="1"/>
    <xf numFmtId="4" fontId="0" fillId="0" borderId="0" xfId="0" applyNumberFormat="1" applyFill="1"/>
    <xf numFmtId="4" fontId="12" fillId="0" borderId="0" xfId="0" applyNumberFormat="1" applyFont="1"/>
    <xf numFmtId="4" fontId="13" fillId="0" borderId="0" xfId="0" applyNumberFormat="1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0" fontId="5" fillId="0" borderId="0" xfId="0" applyFont="1"/>
    <xf numFmtId="4" fontId="11" fillId="0" borderId="0" xfId="0" applyNumberFormat="1" applyFont="1"/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0" fontId="0" fillId="0" borderId="0" xfId="0" applyNumberFormat="1"/>
    <xf numFmtId="49" fontId="8" fillId="0" borderId="0" xfId="0" applyNumberFormat="1" applyFont="1" applyAlignment="1">
      <alignment horizontal="center"/>
    </xf>
    <xf numFmtId="4" fontId="14" fillId="0" borderId="0" xfId="0" applyNumberFormat="1" applyFont="1"/>
    <xf numFmtId="4" fontId="0" fillId="0" borderId="0" xfId="0" applyNumberFormat="1" applyFont="1"/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1EF42-9426-4A1C-8E70-C87BA19BD36F}">
  <dimension ref="A1:G11"/>
  <sheetViews>
    <sheetView tabSelected="1" workbookViewId="0">
      <selection activeCell="F20" sqref="F20"/>
    </sheetView>
  </sheetViews>
  <sheetFormatPr defaultRowHeight="15.05" x14ac:dyDescent="0.3"/>
  <cols>
    <col min="1" max="1" width="6.77734375" customWidth="1"/>
    <col min="2" max="2" width="12.77734375" customWidth="1"/>
    <col min="3" max="6" width="15.77734375" customWidth="1"/>
    <col min="7" max="7" width="13.77734375" customWidth="1"/>
  </cols>
  <sheetData>
    <row r="1" spans="1:7" ht="18.350000000000001" x14ac:dyDescent="0.35">
      <c r="A1" s="11" t="s">
        <v>0</v>
      </c>
      <c r="B1" s="11"/>
      <c r="C1" s="11"/>
      <c r="D1" s="11"/>
      <c r="E1" s="11"/>
      <c r="F1" s="11"/>
      <c r="G1" s="11"/>
    </row>
    <row r="2" spans="1:7" ht="15.05" customHeight="1" x14ac:dyDescent="0.35">
      <c r="A2" s="11"/>
      <c r="B2" s="11"/>
      <c r="C2" s="11"/>
      <c r="D2" s="11"/>
      <c r="E2" s="11"/>
      <c r="F2" s="11"/>
      <c r="G2" s="11"/>
    </row>
    <row r="3" spans="1:7" ht="15.05" customHeight="1" x14ac:dyDescent="0.35">
      <c r="A3" s="11"/>
      <c r="B3" s="11"/>
      <c r="C3" s="11"/>
      <c r="D3" s="11"/>
      <c r="E3" s="11"/>
      <c r="F3" s="11"/>
      <c r="G3" s="11"/>
    </row>
    <row r="4" spans="1:7" ht="15.05" customHeight="1" x14ac:dyDescent="0.3">
      <c r="D4" s="19" t="s">
        <v>32</v>
      </c>
      <c r="E4" s="19" t="s">
        <v>33</v>
      </c>
      <c r="F4" s="16" t="s">
        <v>27</v>
      </c>
    </row>
    <row r="5" spans="1:7" ht="20" customHeight="1" x14ac:dyDescent="0.3">
      <c r="A5" s="24">
        <v>1111</v>
      </c>
      <c r="B5" s="29" t="s">
        <v>28</v>
      </c>
      <c r="C5" s="22" t="s">
        <v>1</v>
      </c>
      <c r="D5" s="4">
        <f>podrobně!B39</f>
        <v>3962190.49</v>
      </c>
      <c r="E5" s="4">
        <f>podrobně!B40</f>
        <v>3414340.04</v>
      </c>
      <c r="F5" s="15">
        <f>SUM(E5-D5)</f>
        <v>-547850.45000000019</v>
      </c>
    </row>
    <row r="6" spans="1:7" ht="20" customHeight="1" x14ac:dyDescent="0.3">
      <c r="A6" s="24">
        <v>1112</v>
      </c>
      <c r="B6" s="29"/>
      <c r="C6" s="22" t="s">
        <v>2</v>
      </c>
      <c r="D6" s="4">
        <f>podrobně!C39</f>
        <v>79181.170000000013</v>
      </c>
      <c r="E6" s="4">
        <f>podrobně!C40</f>
        <v>46408.05</v>
      </c>
      <c r="F6" s="15">
        <f t="shared" ref="F6:F9" si="0">SUM(E6-D6)</f>
        <v>-32773.12000000001</v>
      </c>
    </row>
    <row r="7" spans="1:7" ht="20" customHeight="1" x14ac:dyDescent="0.3">
      <c r="A7" s="24">
        <v>1113</v>
      </c>
      <c r="B7" s="29"/>
      <c r="C7" s="22" t="s">
        <v>3</v>
      </c>
      <c r="D7" s="4">
        <f>podrobně!D39</f>
        <v>349455.46</v>
      </c>
      <c r="E7" s="4">
        <f>podrobně!D40</f>
        <v>347956.31999999995</v>
      </c>
      <c r="F7" s="15">
        <f t="shared" si="0"/>
        <v>-1499.1400000000722</v>
      </c>
    </row>
    <row r="8" spans="1:7" ht="20" customHeight="1" x14ac:dyDescent="0.3">
      <c r="A8" s="24">
        <v>1121</v>
      </c>
      <c r="B8" s="23" t="s">
        <v>5</v>
      </c>
      <c r="C8" s="20"/>
      <c r="D8" s="4">
        <f>podrobně!E39</f>
        <v>3870195.4</v>
      </c>
      <c r="E8" s="4">
        <f>podrobně!E40</f>
        <v>2692573.93</v>
      </c>
      <c r="F8" s="15">
        <f t="shared" si="0"/>
        <v>-1177621.4699999997</v>
      </c>
    </row>
    <row r="9" spans="1:7" ht="20" customHeight="1" x14ac:dyDescent="0.3">
      <c r="A9" s="24">
        <v>1211</v>
      </c>
      <c r="B9" s="23" t="s">
        <v>6</v>
      </c>
      <c r="C9" s="20"/>
      <c r="D9" s="4">
        <f>podrobně!F39</f>
        <v>7476328.7699999996</v>
      </c>
      <c r="E9" s="4">
        <f>podrobně!F40</f>
        <v>7076189.1000000006</v>
      </c>
      <c r="F9" s="15">
        <f t="shared" si="0"/>
        <v>-400139.66999999899</v>
      </c>
    </row>
    <row r="10" spans="1:7" ht="20" customHeight="1" x14ac:dyDescent="0.3">
      <c r="D10" s="4"/>
      <c r="E10" s="4"/>
      <c r="F10" s="14"/>
    </row>
    <row r="11" spans="1:7" ht="20" customHeight="1" x14ac:dyDescent="0.3">
      <c r="A11" t="s">
        <v>29</v>
      </c>
      <c r="D11" s="21">
        <f>SUM(D5:D9)</f>
        <v>15737351.289999999</v>
      </c>
      <c r="E11" s="21">
        <f>SUM(E5:E9)</f>
        <v>13577467.440000001</v>
      </c>
      <c r="F11" s="15">
        <f>SUM(F5:F9)</f>
        <v>-2159883.8499999987</v>
      </c>
      <c r="G11" s="25">
        <v>0.13719999999999999</v>
      </c>
    </row>
  </sheetData>
  <mergeCells count="1">
    <mergeCell ref="B5:B7"/>
  </mergeCells>
  <phoneticPr fontId="4" type="noConversion"/>
  <printOptions gridLines="1"/>
  <pageMargins left="0.70866141732283472" right="0.70866141732283472" top="0.78740157480314965" bottom="0.78740157480314965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73F5E-45A5-4032-B012-085E4C4C3561}">
  <dimension ref="A1:I51"/>
  <sheetViews>
    <sheetView topLeftCell="A19" workbookViewId="0">
      <selection activeCell="L38" sqref="L38"/>
    </sheetView>
  </sheetViews>
  <sheetFormatPr defaultRowHeight="15.05" x14ac:dyDescent="0.3"/>
  <cols>
    <col min="1" max="4" width="12.77734375" customWidth="1"/>
    <col min="5" max="5" width="13.77734375" customWidth="1"/>
    <col min="6" max="6" width="12.77734375" customWidth="1"/>
    <col min="7" max="7" width="13.77734375" customWidth="1"/>
  </cols>
  <sheetData>
    <row r="1" spans="1:9" ht="18.350000000000001" x14ac:dyDescent="0.35">
      <c r="A1" s="11" t="s">
        <v>0</v>
      </c>
      <c r="B1" s="11"/>
      <c r="C1" s="11"/>
      <c r="D1" s="11"/>
      <c r="E1" s="11"/>
      <c r="F1" s="11"/>
      <c r="G1" s="11"/>
    </row>
    <row r="3" spans="1:9" ht="20" customHeight="1" x14ac:dyDescent="0.3">
      <c r="B3" s="8">
        <v>1111</v>
      </c>
      <c r="C3" s="8">
        <v>1112</v>
      </c>
      <c r="D3" s="8">
        <v>1113</v>
      </c>
      <c r="E3" s="8">
        <v>1121</v>
      </c>
      <c r="F3" s="8">
        <v>1211</v>
      </c>
      <c r="G3" s="2"/>
    </row>
    <row r="4" spans="1:9" ht="20" customHeight="1" x14ac:dyDescent="0.3">
      <c r="B4" s="30" t="s">
        <v>4</v>
      </c>
      <c r="C4" s="30"/>
      <c r="D4" s="30"/>
      <c r="E4" s="30" t="s">
        <v>5</v>
      </c>
      <c r="F4" s="30" t="s">
        <v>6</v>
      </c>
      <c r="G4" s="31" t="s">
        <v>26</v>
      </c>
      <c r="I4" s="12"/>
    </row>
    <row r="5" spans="1:9" ht="20" customHeight="1" x14ac:dyDescent="0.3">
      <c r="B5" s="9" t="s">
        <v>1</v>
      </c>
      <c r="C5" s="10" t="s">
        <v>2</v>
      </c>
      <c r="D5" s="9" t="s">
        <v>3</v>
      </c>
      <c r="E5" s="30"/>
      <c r="F5" s="30"/>
      <c r="G5" s="31"/>
    </row>
    <row r="6" spans="1:9" ht="15.05" customHeight="1" x14ac:dyDescent="0.3">
      <c r="B6" s="2"/>
      <c r="C6" s="2"/>
      <c r="D6" s="2"/>
      <c r="E6" s="1"/>
      <c r="F6" s="1"/>
      <c r="G6" s="1"/>
    </row>
    <row r="7" spans="1:9" x14ac:dyDescent="0.3">
      <c r="A7" s="3" t="s">
        <v>7</v>
      </c>
      <c r="B7" s="4">
        <v>625119.04</v>
      </c>
      <c r="C7" s="4">
        <v>16778.830000000002</v>
      </c>
      <c r="D7" s="4">
        <v>48033.83</v>
      </c>
      <c r="E7" s="4">
        <v>373603.97</v>
      </c>
      <c r="F7" s="4">
        <v>1164904.22</v>
      </c>
      <c r="G7" s="4">
        <f>SUM(B7:F7)</f>
        <v>2228439.8899999997</v>
      </c>
    </row>
    <row r="8" spans="1:9" x14ac:dyDescent="0.3">
      <c r="A8" s="3" t="s">
        <v>8</v>
      </c>
      <c r="B8" s="4">
        <v>662129.66</v>
      </c>
      <c r="C8" s="4">
        <v>12340.98</v>
      </c>
      <c r="D8" s="4">
        <v>51167.12</v>
      </c>
      <c r="E8" s="4">
        <v>127285.77</v>
      </c>
      <c r="F8" s="4">
        <v>1195859.42</v>
      </c>
      <c r="G8" s="4">
        <f t="shared" ref="G8:G9" si="0">SUM(B8:F8)</f>
        <v>2048782.95</v>
      </c>
    </row>
    <row r="9" spans="1:9" x14ac:dyDescent="0.3">
      <c r="A9" s="18" t="s">
        <v>27</v>
      </c>
      <c r="B9" s="6">
        <f>SUM(B8-B7)</f>
        <v>37010.619999999995</v>
      </c>
      <c r="C9" s="7">
        <f t="shared" ref="C9:F9" si="1">SUM(C8-C7)</f>
        <v>-4437.8500000000022</v>
      </c>
      <c r="D9" s="6">
        <f t="shared" si="1"/>
        <v>3133.2900000000009</v>
      </c>
      <c r="E9" s="7">
        <f t="shared" si="1"/>
        <v>-246318.19999999995</v>
      </c>
      <c r="F9" s="6">
        <f t="shared" si="1"/>
        <v>30955.199999999953</v>
      </c>
      <c r="G9" s="7">
        <f t="shared" si="0"/>
        <v>-179656.94</v>
      </c>
    </row>
    <row r="10" spans="1:9" x14ac:dyDescent="0.3">
      <c r="A10" s="3"/>
      <c r="B10" s="4"/>
      <c r="C10" s="4"/>
      <c r="D10" s="4"/>
      <c r="E10" s="4"/>
      <c r="F10" s="4"/>
      <c r="G10" s="4"/>
    </row>
    <row r="11" spans="1:9" x14ac:dyDescent="0.3">
      <c r="A11" s="3" t="s">
        <v>9</v>
      </c>
      <c r="B11" s="4">
        <v>592384.69999999995</v>
      </c>
      <c r="C11" s="4">
        <v>4888.63</v>
      </c>
      <c r="D11" s="4">
        <v>55264.73</v>
      </c>
      <c r="E11" s="4">
        <v>35380.199999999997</v>
      </c>
      <c r="F11" s="4">
        <v>1376685.54</v>
      </c>
      <c r="G11" s="4">
        <f>SUM(B11:F11)</f>
        <v>2064603.7999999998</v>
      </c>
    </row>
    <row r="12" spans="1:9" x14ac:dyDescent="0.3">
      <c r="A12" s="3" t="s">
        <v>10</v>
      </c>
      <c r="B12" s="4">
        <v>612129.03</v>
      </c>
      <c r="C12" s="4">
        <v>8520.91</v>
      </c>
      <c r="D12" s="4">
        <v>60064.67</v>
      </c>
      <c r="E12" s="4">
        <v>50905.78</v>
      </c>
      <c r="F12" s="4">
        <v>1473106.63</v>
      </c>
      <c r="G12" s="4">
        <f t="shared" ref="G12:G13" si="2">SUM(B12:F12)</f>
        <v>2204727.02</v>
      </c>
    </row>
    <row r="13" spans="1:9" x14ac:dyDescent="0.3">
      <c r="A13" s="18" t="s">
        <v>27</v>
      </c>
      <c r="B13" s="6">
        <f>SUM(B12-B11)</f>
        <v>19744.330000000075</v>
      </c>
      <c r="C13" s="6">
        <f t="shared" ref="C13:F13" si="3">SUM(C12-C11)</f>
        <v>3632.2799999999997</v>
      </c>
      <c r="D13" s="6">
        <f t="shared" si="3"/>
        <v>4799.9399999999951</v>
      </c>
      <c r="E13" s="6">
        <f t="shared" si="3"/>
        <v>15525.580000000002</v>
      </c>
      <c r="F13" s="6">
        <f t="shared" si="3"/>
        <v>96421.089999999851</v>
      </c>
      <c r="G13" s="6">
        <f t="shared" si="2"/>
        <v>140123.21999999991</v>
      </c>
    </row>
    <row r="14" spans="1:9" x14ac:dyDescent="0.3">
      <c r="A14" s="3"/>
      <c r="B14" s="4"/>
      <c r="C14" s="4"/>
      <c r="D14" s="4"/>
      <c r="E14" s="4"/>
      <c r="F14" s="4"/>
      <c r="G14" s="4"/>
    </row>
    <row r="15" spans="1:9" x14ac:dyDescent="0.3">
      <c r="A15" s="3" t="s">
        <v>11</v>
      </c>
      <c r="B15" s="4">
        <v>496851.66</v>
      </c>
      <c r="C15" s="4">
        <v>19400.11</v>
      </c>
      <c r="D15" s="4">
        <v>34282.33</v>
      </c>
      <c r="E15" s="4">
        <v>1008453.16</v>
      </c>
      <c r="F15" s="4">
        <v>634103.52</v>
      </c>
      <c r="G15" s="4">
        <f>SUM(B15:F15)</f>
        <v>2193090.7800000003</v>
      </c>
    </row>
    <row r="16" spans="1:9" x14ac:dyDescent="0.3">
      <c r="A16" s="3" t="s">
        <v>12</v>
      </c>
      <c r="B16" s="4">
        <v>563543.14</v>
      </c>
      <c r="C16" s="4">
        <v>25546.16</v>
      </c>
      <c r="D16" s="4">
        <v>41386.699999999997</v>
      </c>
      <c r="E16" s="4">
        <v>1065215.32</v>
      </c>
      <c r="F16" s="4">
        <v>767105.81</v>
      </c>
      <c r="G16" s="4">
        <f t="shared" ref="G16:G17" si="4">SUM(B16:F16)</f>
        <v>2462797.13</v>
      </c>
    </row>
    <row r="17" spans="1:8" x14ac:dyDescent="0.3">
      <c r="A17" s="18" t="s">
        <v>27</v>
      </c>
      <c r="B17" s="6">
        <f>SUM(B16-B15)</f>
        <v>66691.48000000004</v>
      </c>
      <c r="C17" s="6">
        <f t="shared" ref="C17:F17" si="5">SUM(C16-C15)</f>
        <v>6146.0499999999993</v>
      </c>
      <c r="D17" s="6">
        <f t="shared" si="5"/>
        <v>7104.3699999999953</v>
      </c>
      <c r="E17" s="6">
        <f t="shared" si="5"/>
        <v>56762.160000000033</v>
      </c>
      <c r="F17" s="6">
        <f t="shared" si="5"/>
        <v>133002.29000000004</v>
      </c>
      <c r="G17" s="6">
        <f t="shared" si="4"/>
        <v>269706.35000000009</v>
      </c>
    </row>
    <row r="18" spans="1:8" x14ac:dyDescent="0.3">
      <c r="A18" s="3"/>
      <c r="B18" s="4"/>
      <c r="C18" s="4"/>
      <c r="D18" s="4"/>
      <c r="E18" s="4"/>
      <c r="F18" s="4"/>
      <c r="G18" s="4"/>
    </row>
    <row r="19" spans="1:8" x14ac:dyDescent="0.3">
      <c r="A19" s="3" t="s">
        <v>13</v>
      </c>
      <c r="B19" s="4">
        <v>452664.22</v>
      </c>
      <c r="C19" s="4">
        <v>0</v>
      </c>
      <c r="D19" s="4">
        <v>40332.019999999997</v>
      </c>
      <c r="E19" s="4">
        <v>328843.39</v>
      </c>
      <c r="F19" s="4">
        <v>840550.83</v>
      </c>
      <c r="G19" s="4">
        <f>SUM(B19:F19)</f>
        <v>1662390.46</v>
      </c>
    </row>
    <row r="20" spans="1:8" x14ac:dyDescent="0.3">
      <c r="A20" s="3" t="s">
        <v>14</v>
      </c>
      <c r="B20" s="4">
        <v>467013.17</v>
      </c>
      <c r="C20" s="4">
        <v>0</v>
      </c>
      <c r="D20" s="4">
        <v>39807.339999999997</v>
      </c>
      <c r="E20" s="4">
        <v>184888.08</v>
      </c>
      <c r="F20" s="4">
        <v>767833.05</v>
      </c>
      <c r="G20" s="4">
        <f t="shared" ref="G20:G21" si="6">SUM(B20:F20)</f>
        <v>1459541.6400000001</v>
      </c>
    </row>
    <row r="21" spans="1:8" x14ac:dyDescent="0.3">
      <c r="A21" s="18" t="s">
        <v>27</v>
      </c>
      <c r="B21" s="6">
        <f>SUM(B20-B19)</f>
        <v>14348.950000000012</v>
      </c>
      <c r="C21" s="28">
        <f t="shared" ref="C21:F21" si="7">SUM(C20-C19)</f>
        <v>0</v>
      </c>
      <c r="D21" s="7">
        <f t="shared" si="7"/>
        <v>-524.68000000000029</v>
      </c>
      <c r="E21" s="7">
        <f t="shared" si="7"/>
        <v>-143955.31000000003</v>
      </c>
      <c r="F21" s="7">
        <f t="shared" si="7"/>
        <v>-72717.779999999912</v>
      </c>
      <c r="G21" s="7">
        <f t="shared" si="6"/>
        <v>-202848.81999999992</v>
      </c>
    </row>
    <row r="22" spans="1:8" x14ac:dyDescent="0.3">
      <c r="A22" s="3"/>
      <c r="B22" s="4"/>
      <c r="C22" s="4"/>
      <c r="D22" s="4"/>
      <c r="E22" s="4"/>
      <c r="F22" s="4"/>
      <c r="G22" s="4"/>
    </row>
    <row r="23" spans="1:8" x14ac:dyDescent="0.3">
      <c r="A23" s="3" t="s">
        <v>15</v>
      </c>
      <c r="B23" s="4">
        <v>553402.27</v>
      </c>
      <c r="C23" s="4">
        <v>0</v>
      </c>
      <c r="D23" s="4">
        <v>46674.77</v>
      </c>
      <c r="E23" s="4">
        <v>23647.73</v>
      </c>
      <c r="F23" s="4">
        <v>1368399</v>
      </c>
      <c r="G23" s="4">
        <f>SUM(B23:F23)</f>
        <v>1992123.77</v>
      </c>
    </row>
    <row r="24" spans="1:8" x14ac:dyDescent="0.3">
      <c r="A24" s="3" t="s">
        <v>16</v>
      </c>
      <c r="B24" s="4">
        <v>117030.99</v>
      </c>
      <c r="C24" s="4">
        <v>0</v>
      </c>
      <c r="D24" s="4">
        <v>44450.28</v>
      </c>
      <c r="E24" s="4">
        <v>0</v>
      </c>
      <c r="F24" s="4">
        <v>1106408.1100000001</v>
      </c>
      <c r="G24" s="4">
        <f t="shared" ref="G24:G25" si="8">SUM(B24:F24)</f>
        <v>1267889.3800000001</v>
      </c>
    </row>
    <row r="25" spans="1:8" x14ac:dyDescent="0.3">
      <c r="A25" s="18" t="s">
        <v>27</v>
      </c>
      <c r="B25" s="7">
        <f>SUM(B24-B23)</f>
        <v>-436371.28</v>
      </c>
      <c r="C25" s="28">
        <f t="shared" ref="C25:F25" si="9">SUM(C24-C23)</f>
        <v>0</v>
      </c>
      <c r="D25" s="7">
        <f t="shared" si="9"/>
        <v>-2224.489999999998</v>
      </c>
      <c r="E25" s="7">
        <f t="shared" si="9"/>
        <v>-23647.73</v>
      </c>
      <c r="F25" s="7">
        <f t="shared" si="9"/>
        <v>-261990.8899999999</v>
      </c>
      <c r="G25" s="7">
        <f t="shared" si="8"/>
        <v>-724234.3899999999</v>
      </c>
      <c r="H25" s="25">
        <v>0.36349999999999999</v>
      </c>
    </row>
    <row r="26" spans="1:8" x14ac:dyDescent="0.3">
      <c r="B26" s="4"/>
      <c r="C26" s="4"/>
      <c r="D26" s="4"/>
      <c r="E26" s="4"/>
      <c r="F26" s="4"/>
      <c r="G26" s="4"/>
    </row>
    <row r="27" spans="1:8" x14ac:dyDescent="0.3">
      <c r="A27" s="3" t="s">
        <v>19</v>
      </c>
      <c r="B27" s="4">
        <v>611155.26</v>
      </c>
      <c r="C27" s="4">
        <v>0</v>
      </c>
      <c r="D27" s="4">
        <v>55156.14</v>
      </c>
      <c r="E27" s="4">
        <v>850946.05</v>
      </c>
      <c r="F27" s="4">
        <v>998883.83999999997</v>
      </c>
      <c r="G27" s="4">
        <f>SUM(B27:F27)</f>
        <v>2516141.29</v>
      </c>
    </row>
    <row r="28" spans="1:8" x14ac:dyDescent="0.3">
      <c r="A28" s="3" t="s">
        <v>30</v>
      </c>
      <c r="B28" s="4">
        <v>402653.25</v>
      </c>
      <c r="C28" s="4">
        <v>0</v>
      </c>
      <c r="D28" s="4">
        <v>51071.73</v>
      </c>
      <c r="E28" s="4">
        <v>446156.45</v>
      </c>
      <c r="F28" s="4">
        <v>726656.34</v>
      </c>
      <c r="G28" s="4">
        <f t="shared" ref="G28:G29" si="10">SUM(B28:F28)</f>
        <v>1626537.77</v>
      </c>
    </row>
    <row r="29" spans="1:8" x14ac:dyDescent="0.3">
      <c r="A29" s="18" t="s">
        <v>27</v>
      </c>
      <c r="B29" s="7">
        <f>SUM(B28-B27)</f>
        <v>-208502.01</v>
      </c>
      <c r="C29" s="27">
        <f t="shared" ref="C29:F29" si="11">SUM(C28-C27)</f>
        <v>0</v>
      </c>
      <c r="D29" s="7">
        <f t="shared" si="11"/>
        <v>-4084.4099999999962</v>
      </c>
      <c r="E29" s="7">
        <f t="shared" si="11"/>
        <v>-404789.60000000003</v>
      </c>
      <c r="F29" s="7">
        <f t="shared" si="11"/>
        <v>-272227.5</v>
      </c>
      <c r="G29" s="7">
        <f t="shared" si="10"/>
        <v>-889603.52</v>
      </c>
      <c r="H29" s="25">
        <v>0.35360000000000003</v>
      </c>
    </row>
    <row r="30" spans="1:8" x14ac:dyDescent="0.3">
      <c r="B30" s="4"/>
      <c r="C30" s="4"/>
      <c r="D30" s="4"/>
      <c r="E30" s="4"/>
      <c r="F30" s="4"/>
      <c r="G30" s="4"/>
    </row>
    <row r="31" spans="1:8" x14ac:dyDescent="0.3">
      <c r="A31" s="3" t="s">
        <v>20</v>
      </c>
      <c r="B31" s="4">
        <v>630613.34</v>
      </c>
      <c r="C31" s="4">
        <v>38113.599999999999</v>
      </c>
      <c r="D31" s="4">
        <v>69711.64</v>
      </c>
      <c r="E31" s="4">
        <v>1249320.8999999999</v>
      </c>
      <c r="F31" s="4">
        <v>1092801.82</v>
      </c>
      <c r="G31" s="4">
        <f>SUM(B31:F31)</f>
        <v>3080561.3</v>
      </c>
    </row>
    <row r="32" spans="1:8" x14ac:dyDescent="0.3">
      <c r="A32" s="3" t="s">
        <v>31</v>
      </c>
      <c r="B32" s="4">
        <v>589840.80000000005</v>
      </c>
      <c r="C32" s="4">
        <v>0</v>
      </c>
      <c r="D32" s="4">
        <v>60008.480000000003</v>
      </c>
      <c r="E32" s="4">
        <v>818122.53</v>
      </c>
      <c r="F32" s="4">
        <v>1039219.74</v>
      </c>
      <c r="G32" s="4">
        <f>SUM(B32:F32)</f>
        <v>2507191.5499999998</v>
      </c>
    </row>
    <row r="33" spans="1:8" x14ac:dyDescent="0.3">
      <c r="A33" s="26" t="s">
        <v>27</v>
      </c>
      <c r="B33" s="7">
        <f>SUM(B32-B31)</f>
        <v>-40772.539999999921</v>
      </c>
      <c r="C33" s="7">
        <f t="shared" ref="C33:F33" si="12">SUM(C32-C31)</f>
        <v>-38113.599999999999</v>
      </c>
      <c r="D33" s="7">
        <f t="shared" si="12"/>
        <v>-9703.1599999999962</v>
      </c>
      <c r="E33" s="7">
        <f t="shared" si="12"/>
        <v>-431198.36999999988</v>
      </c>
      <c r="F33" s="7">
        <f t="shared" si="12"/>
        <v>-53582.080000000075</v>
      </c>
      <c r="G33" s="7">
        <f>SUM(G32-G31)</f>
        <v>-573369.75</v>
      </c>
      <c r="H33">
        <v>18.61</v>
      </c>
    </row>
    <row r="34" spans="1:8" x14ac:dyDescent="0.3">
      <c r="A34" s="26"/>
      <c r="B34" s="7"/>
      <c r="C34" s="7"/>
      <c r="D34" s="7"/>
      <c r="E34" s="7"/>
      <c r="F34" s="7"/>
      <c r="G34" s="7"/>
    </row>
    <row r="35" spans="1:8" x14ac:dyDescent="0.3">
      <c r="A35" s="3" t="s">
        <v>21</v>
      </c>
      <c r="B35" s="4"/>
      <c r="C35" s="4"/>
      <c r="D35" s="4"/>
      <c r="E35" s="4"/>
      <c r="F35" s="4"/>
      <c r="G35" s="4">
        <f>SUM(B35:F35)</f>
        <v>0</v>
      </c>
    </row>
    <row r="36" spans="1:8" x14ac:dyDescent="0.3">
      <c r="A36" s="3" t="s">
        <v>34</v>
      </c>
      <c r="B36" s="27"/>
      <c r="C36" s="27"/>
      <c r="D36" s="27"/>
      <c r="E36" s="27"/>
      <c r="F36" s="27"/>
      <c r="G36" s="4">
        <f>SUM(B36:F36)</f>
        <v>0</v>
      </c>
    </row>
    <row r="37" spans="1:8" x14ac:dyDescent="0.3">
      <c r="A37" s="26" t="s">
        <v>27</v>
      </c>
      <c r="B37" s="27">
        <f>B36-B35</f>
        <v>0</v>
      </c>
      <c r="C37" s="27">
        <f t="shared" ref="C37:G37" si="13">C36-C35</f>
        <v>0</v>
      </c>
      <c r="D37" s="27">
        <f t="shared" si="13"/>
        <v>0</v>
      </c>
      <c r="E37" s="27">
        <f t="shared" si="13"/>
        <v>0</v>
      </c>
      <c r="F37" s="27">
        <f t="shared" si="13"/>
        <v>0</v>
      </c>
      <c r="G37" s="27">
        <f t="shared" si="13"/>
        <v>0</v>
      </c>
    </row>
    <row r="38" spans="1:8" x14ac:dyDescent="0.3">
      <c r="B38" s="4"/>
      <c r="C38" s="4"/>
      <c r="D38" s="4"/>
      <c r="E38" s="4"/>
      <c r="F38" s="4"/>
      <c r="G38" s="4"/>
    </row>
    <row r="39" spans="1:8" x14ac:dyDescent="0.3">
      <c r="A39" t="s">
        <v>17</v>
      </c>
      <c r="B39" s="4">
        <f>SUM(B7,B11,B15,B19,B23,B27,B31,B35)</f>
        <v>3962190.49</v>
      </c>
      <c r="C39" s="4">
        <f t="shared" ref="C39:F39" si="14">SUM(C7,C11,C15,C19,C23,C27,C31,C35)</f>
        <v>79181.170000000013</v>
      </c>
      <c r="D39" s="4">
        <f t="shared" si="14"/>
        <v>349455.46</v>
      </c>
      <c r="E39" s="4">
        <f t="shared" si="14"/>
        <v>3870195.4</v>
      </c>
      <c r="F39" s="4">
        <f t="shared" si="14"/>
        <v>7476328.7699999996</v>
      </c>
      <c r="G39" s="4">
        <f>SUM(B39:F39)</f>
        <v>15737351.289999999</v>
      </c>
    </row>
    <row r="40" spans="1:8" x14ac:dyDescent="0.3">
      <c r="A40" t="s">
        <v>18</v>
      </c>
      <c r="B40" s="4">
        <f>SUM(B8,B12,B16,B20,B24,B28,B32,B36)</f>
        <v>3414340.04</v>
      </c>
      <c r="C40" s="4">
        <f t="shared" ref="C40:F40" si="15">SUM(C8,C12,C16,C20,C24,C28,C32,C36)</f>
        <v>46408.05</v>
      </c>
      <c r="D40" s="4">
        <f t="shared" si="15"/>
        <v>347956.31999999995</v>
      </c>
      <c r="E40" s="4">
        <f t="shared" si="15"/>
        <v>2692573.93</v>
      </c>
      <c r="F40" s="4">
        <f t="shared" si="15"/>
        <v>7076189.1000000006</v>
      </c>
      <c r="G40" s="4">
        <f t="shared" ref="G40:G41" si="16">SUM(B40:F40)</f>
        <v>13577467.440000001</v>
      </c>
    </row>
    <row r="41" spans="1:8" x14ac:dyDescent="0.3">
      <c r="A41" s="17" t="s">
        <v>27</v>
      </c>
      <c r="B41" s="5">
        <f>SUM(B40-B39)</f>
        <v>-547850.45000000019</v>
      </c>
      <c r="C41" s="4">
        <f t="shared" ref="C41:F41" si="17">SUM(C40-C39)</f>
        <v>-32773.12000000001</v>
      </c>
      <c r="D41" s="4">
        <f t="shared" si="17"/>
        <v>-1499.1400000000722</v>
      </c>
      <c r="E41" s="5">
        <f t="shared" si="17"/>
        <v>-1177621.4699999997</v>
      </c>
      <c r="F41" s="5">
        <f t="shared" si="17"/>
        <v>-400139.66999999899</v>
      </c>
      <c r="G41" s="7">
        <f t="shared" si="16"/>
        <v>-2159883.8499999987</v>
      </c>
    </row>
    <row r="46" spans="1:8" x14ac:dyDescent="0.3">
      <c r="A46" s="3" t="s">
        <v>22</v>
      </c>
      <c r="B46" s="4">
        <v>513016.08</v>
      </c>
      <c r="C46" s="4">
        <v>24106.9</v>
      </c>
      <c r="D46" s="4">
        <v>63881.68</v>
      </c>
      <c r="E46" s="4">
        <v>560362.47</v>
      </c>
      <c r="F46" s="4">
        <v>914225.04</v>
      </c>
      <c r="G46" s="4">
        <f t="shared" ref="G46:G49" si="18">SUM(B46:F46)</f>
        <v>2075592.17</v>
      </c>
    </row>
    <row r="47" spans="1:8" x14ac:dyDescent="0.3">
      <c r="A47" s="3" t="s">
        <v>23</v>
      </c>
      <c r="B47" s="4">
        <v>596412.71</v>
      </c>
      <c r="C47" s="4">
        <v>17175.349999999999</v>
      </c>
      <c r="D47" s="4">
        <v>61209.82</v>
      </c>
      <c r="E47" s="4">
        <v>509003.03</v>
      </c>
      <c r="F47" s="4">
        <v>990488.19</v>
      </c>
      <c r="G47" s="4">
        <f t="shared" si="18"/>
        <v>2174289.0999999996</v>
      </c>
    </row>
    <row r="48" spans="1:8" x14ac:dyDescent="0.3">
      <c r="A48" s="3" t="s">
        <v>24</v>
      </c>
      <c r="B48" s="4">
        <v>607918.28</v>
      </c>
      <c r="C48" s="4">
        <v>7638.9</v>
      </c>
      <c r="D48" s="4">
        <v>53068.88</v>
      </c>
      <c r="E48" s="4">
        <v>21098.82</v>
      </c>
      <c r="F48" s="4">
        <v>1494356.81</v>
      </c>
      <c r="G48" s="4">
        <f t="shared" si="18"/>
        <v>2184081.69</v>
      </c>
    </row>
    <row r="49" spans="1:7" x14ac:dyDescent="0.3">
      <c r="A49" s="3" t="s">
        <v>25</v>
      </c>
      <c r="B49" s="4">
        <v>697493.09</v>
      </c>
      <c r="C49" s="4">
        <v>58021.78</v>
      </c>
      <c r="D49" s="4">
        <v>49071.82</v>
      </c>
      <c r="E49" s="4">
        <v>1015425.32</v>
      </c>
      <c r="F49" s="4">
        <v>1210772.32</v>
      </c>
      <c r="G49" s="4">
        <f t="shared" si="18"/>
        <v>3030784.33</v>
      </c>
    </row>
    <row r="51" spans="1:7" x14ac:dyDescent="0.3">
      <c r="B51" s="13">
        <f t="shared" ref="B51:G51" si="19">SUM(B39,B31:B49)</f>
        <v>14385392.33</v>
      </c>
      <c r="C51" s="13">
        <f t="shared" si="19"/>
        <v>278940.2</v>
      </c>
      <c r="D51" s="13">
        <f t="shared" si="19"/>
        <v>1392617.26</v>
      </c>
      <c r="E51" s="13">
        <f t="shared" si="19"/>
        <v>12997477.960000001</v>
      </c>
      <c r="F51" s="13">
        <f t="shared" si="19"/>
        <v>28316988.810000002</v>
      </c>
      <c r="G51" s="4">
        <f t="shared" si="19"/>
        <v>57371416.560000002</v>
      </c>
    </row>
  </sheetData>
  <mergeCells count="4">
    <mergeCell ref="B4:D4"/>
    <mergeCell ref="E4:E5"/>
    <mergeCell ref="F4:F5"/>
    <mergeCell ref="G4:G5"/>
  </mergeCells>
  <phoneticPr fontId="4" type="noConversion"/>
  <printOptions gridLines="1"/>
  <pageMargins left="0.51181102362204722" right="0.51181102362204722" top="0.59055118110236227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daně porovnání</vt:lpstr>
      <vt:lpstr>podrobně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Cabadajová</dc:creator>
  <cp:lastModifiedBy>Zdeňka Cabadajová</cp:lastModifiedBy>
  <cp:lastPrinted>2020-06-02T11:54:26Z</cp:lastPrinted>
  <dcterms:created xsi:type="dcterms:W3CDTF">2020-06-02T08:13:27Z</dcterms:created>
  <dcterms:modified xsi:type="dcterms:W3CDTF">2020-08-27T07:18:47Z</dcterms:modified>
</cp:coreProperties>
</file>