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W:\Bára\Zastupitelstvo\2 ZO\"/>
    </mc:Choice>
  </mc:AlternateContent>
  <xr:revisionPtr revIDLastSave="0" documentId="8_{43A76DE1-11C4-4DE4-9D72-60B4D50FC37D}" xr6:coauthVersionLast="47" xr6:coauthVersionMax="47" xr10:uidLastSave="{00000000-0000-0000-0000-000000000000}"/>
  <bookViews>
    <workbookView xWindow="-120" yWindow="-120" windowWidth="29040" windowHeight="15840" activeTab="3" xr2:uid="{00000000-000D-0000-FFFF-FFFF00000000}"/>
  </bookViews>
  <sheets>
    <sheet name="NÁVRH rozpočtu 2023-na vyvěšení" sheetId="4" r:id="rId1"/>
    <sheet name="NR příjmy - na paragrafy" sheetId="1" r:id="rId2"/>
    <sheet name="NR výdaje - na paragrafy" sheetId="2" r:id="rId3"/>
    <sheet name="NÁVRH - rozpočet SF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74" i="4" l="1"/>
  <c r="G77" i="4" s="1"/>
  <c r="F74" i="4"/>
  <c r="F77" i="4" s="1"/>
  <c r="E74" i="4"/>
  <c r="E77" i="4" s="1"/>
  <c r="G68" i="4"/>
  <c r="G76" i="4" s="1"/>
  <c r="G78" i="4" s="1"/>
  <c r="F68" i="4"/>
  <c r="F76" i="4" s="1"/>
  <c r="E68" i="4"/>
  <c r="E76" i="4" s="1"/>
  <c r="G38" i="4"/>
  <c r="H23" i="4"/>
  <c r="G23" i="4"/>
  <c r="F23" i="4"/>
  <c r="E23" i="4"/>
  <c r="H13" i="4"/>
  <c r="H14" i="4" s="1"/>
  <c r="G13" i="4"/>
  <c r="G14" i="4" s="1"/>
  <c r="F13" i="4"/>
  <c r="F14" i="4" s="1"/>
  <c r="E13" i="4"/>
  <c r="E14" i="4" s="1"/>
  <c r="F78" i="4" l="1"/>
  <c r="E78" i="4"/>
  <c r="F26" i="3"/>
  <c r="F28" i="3" s="1"/>
  <c r="F24" i="3"/>
  <c r="F27" i="3" s="1"/>
  <c r="E24" i="3"/>
  <c r="E27" i="3" s="1"/>
  <c r="D24" i="3"/>
  <c r="D27" i="3" s="1"/>
  <c r="F10" i="3"/>
  <c r="E10" i="3"/>
  <c r="E26" i="3" s="1"/>
  <c r="E28" i="3" s="1"/>
  <c r="D10" i="3"/>
  <c r="D26" i="3" s="1"/>
  <c r="D28" i="3" s="1"/>
  <c r="F52" i="1"/>
  <c r="C58" i="2"/>
  <c r="D58" i="2"/>
  <c r="E58" i="2"/>
  <c r="F58" i="2"/>
  <c r="E22" i="1"/>
  <c r="D52" i="1"/>
  <c r="E52" i="1"/>
  <c r="G52" i="1"/>
  <c r="E46" i="1" l="1"/>
  <c r="E58" i="1" s="1"/>
  <c r="F46" i="1"/>
  <c r="G46" i="1"/>
  <c r="D46" i="1"/>
  <c r="F22" i="1"/>
  <c r="G22" i="1"/>
  <c r="D22" i="1"/>
  <c r="G58" i="1" l="1"/>
  <c r="F58" i="1"/>
  <c r="D58" i="1"/>
  <c r="E45" i="2"/>
  <c r="E64" i="2" s="1"/>
  <c r="D45" i="2" l="1"/>
  <c r="D64" i="2" s="1"/>
  <c r="F45" i="2" l="1"/>
  <c r="F64" i="2" s="1"/>
  <c r="C45" i="2" l="1"/>
  <c r="C64" i="2" s="1"/>
</calcChain>
</file>

<file path=xl/sharedStrings.xml><?xml version="1.0" encoding="utf-8"?>
<sst xmlns="http://schemas.openxmlformats.org/spreadsheetml/2006/main" count="300" uniqueCount="177">
  <si>
    <t>odpa</t>
  </si>
  <si>
    <t>položka</t>
  </si>
  <si>
    <t>Základní škola (příspěvek)</t>
  </si>
  <si>
    <t>Financování</t>
  </si>
  <si>
    <t>splátka úvěru ČS</t>
  </si>
  <si>
    <t>Výdaje celkem (včetně financování)</t>
  </si>
  <si>
    <t>v tis. Kč</t>
  </si>
  <si>
    <t>Odvádění a čištění odpadních vod</t>
  </si>
  <si>
    <t>Rozhlas a televize</t>
  </si>
  <si>
    <t>Ostatní záležitosti sdělovacích prostředků (zpravodaj)</t>
  </si>
  <si>
    <t>Bytové hospodářství</t>
  </si>
  <si>
    <t>Nebytové hospodářství</t>
  </si>
  <si>
    <t>Sběr a svoz nebezpečných odpadů</t>
  </si>
  <si>
    <t>Sběr a svoz ostatních kom.odpadů (papír,plast,sklo)</t>
  </si>
  <si>
    <t>Péče o vzhled obcí a veřejnou zeleň</t>
  </si>
  <si>
    <t>Zastupitelstvo obcí</t>
  </si>
  <si>
    <t>Činnost místní správy</t>
  </si>
  <si>
    <t>Ostatní činnosti (rezerva)</t>
  </si>
  <si>
    <t>Neinvestiční přijaté dotace ze SR</t>
  </si>
  <si>
    <t>Využívání a zneškodňování komunálního odpadu (EKO-KOM)</t>
  </si>
  <si>
    <t>Obecné příjmy z finančních operací</t>
  </si>
  <si>
    <t>Činnosti knihovnické (předplatné, knihy, služby)</t>
  </si>
  <si>
    <t>Ostatní záležitosti kultury (SPOZ, kulturní akce)</t>
  </si>
  <si>
    <t xml:space="preserve">Veřejné osvětlení </t>
  </si>
  <si>
    <t>Pojištění majetku</t>
  </si>
  <si>
    <t>Silnice (úklid sněhu, posyp, opravy)</t>
  </si>
  <si>
    <t>Zpracovala: Cabadajová Zdeňka</t>
  </si>
  <si>
    <t>Ostatní záležitosti pozem. komunikací</t>
  </si>
  <si>
    <t>Ostatní tělovýchovná činnost (příspěvek na činnost)</t>
  </si>
  <si>
    <t>Ostatní zájmová činnost (příspěvky spolkům)</t>
  </si>
  <si>
    <t xml:space="preserve">Pohřebnictví  </t>
  </si>
  <si>
    <t>Místní inženýrské sítě - pronájem plynárenského zařízení</t>
  </si>
  <si>
    <t>Dopravní obslužnost</t>
  </si>
  <si>
    <t>Činnost registrovaných církví (příspěvek na činnost)</t>
  </si>
  <si>
    <t>Obecné příjmy a výdaje z finančních operací</t>
  </si>
  <si>
    <t>předpoklad</t>
  </si>
  <si>
    <t>návrh rozpočtu</t>
  </si>
  <si>
    <t>schválený</t>
  </si>
  <si>
    <t>Běžné výdaje celkem</t>
  </si>
  <si>
    <t>Ostatní finanční operace (platba DPH, daň z příjmů PO za obec)</t>
  </si>
  <si>
    <t>strana - 1 -</t>
  </si>
  <si>
    <t xml:space="preserve">strana - 2 - </t>
  </si>
  <si>
    <t>strana - 3 -</t>
  </si>
  <si>
    <t>strana - 4 -</t>
  </si>
  <si>
    <t>Využívání a zneškodňování ostatního odpadu (ASEKOL,ELEKTROWIN,TRAFIN OIL)</t>
  </si>
  <si>
    <t>Odvádění a čištění odpadních vod - stočné</t>
  </si>
  <si>
    <t>Ostatní záležitosti sdělovacích prostředků - inzerát ve zpravodaji</t>
  </si>
  <si>
    <t>Sportovní zařízení v majetku obce - pronájem tenisových kurtů</t>
  </si>
  <si>
    <t>Hospice</t>
  </si>
  <si>
    <t>Požární ochrana - profesionální část</t>
  </si>
  <si>
    <t>Zachování a obnova kulturních památek (svatby, opravy)</t>
  </si>
  <si>
    <t>Kapitálové výdaje celkem</t>
  </si>
  <si>
    <t>Rezerva na krizová opatření</t>
  </si>
  <si>
    <t>třída 1 - Daňové příjmy celkem</t>
  </si>
  <si>
    <t>třída 2 - Nedaňové příjmy celkem</t>
  </si>
  <si>
    <t>třída 3 - Kapitálové příjmy celkem</t>
  </si>
  <si>
    <t>Ostatní služby - pronájmy ploch pro reklamní účely</t>
  </si>
  <si>
    <t>Komunální služby a územní rozvoj - nájemné, věcná břemena</t>
  </si>
  <si>
    <t>Komunální služby a územní rozvoj - prodej obecních pozemků</t>
  </si>
  <si>
    <t>třída 4 - Přijaté transfery celkem</t>
  </si>
  <si>
    <r>
      <t xml:space="preserve">Převody vlastním fondům v rozpočtu (sociální fond obce) orj. </t>
    </r>
    <r>
      <rPr>
        <b/>
        <i/>
        <sz val="11"/>
        <color theme="1"/>
        <rFont val="Calibri"/>
        <family val="2"/>
        <charset val="238"/>
        <scheme val="minor"/>
      </rPr>
      <t>236100</t>
    </r>
  </si>
  <si>
    <t>Zachování a obnova kulturních památek - svatební obřady</t>
  </si>
  <si>
    <t>Bytové hospodářství - nájem, služby</t>
  </si>
  <si>
    <t>Nebytové hospodářství - nájem, služby</t>
  </si>
  <si>
    <t>Pohřebnictví - nájem hrobového místa</t>
  </si>
  <si>
    <t>Příjmy celkem (včetně financování)</t>
  </si>
  <si>
    <t>Bezpečnost silničního provozu</t>
  </si>
  <si>
    <t>Rozhlas - hlášení</t>
  </si>
  <si>
    <t>Činnost místní správy - upomínkové předměty</t>
  </si>
  <si>
    <t>materiál určený Zastupitelstvu obce Kunín</t>
  </si>
  <si>
    <t>Finanční vypořádání minulých let</t>
  </si>
  <si>
    <t>Rekonstrukce bývalého kina na kulturní sál</t>
  </si>
  <si>
    <t>Komunální služby (technické služby, nakládání s majetkem)</t>
  </si>
  <si>
    <t>zapojení zůstatku běžného účtu</t>
  </si>
  <si>
    <t>Stavební úpravy budovy obecního úřadu</t>
  </si>
  <si>
    <t>NÁVRH Rozpočtu obce Kunín na rok 2023 ve členění na paragrafy</t>
  </si>
  <si>
    <t>rozpočet 2022</t>
  </si>
  <si>
    <t>k 31.12.2022</t>
  </si>
  <si>
    <t>na rok 2023</t>
  </si>
  <si>
    <t>Příjem z daně z příjmů fyzických osob placené plátci</t>
  </si>
  <si>
    <t>Příjem z daně z příjmů fyzických osob placená poplatníky</t>
  </si>
  <si>
    <t>Příjem z daně z příjmů právnických osob</t>
  </si>
  <si>
    <t>Příjem z daně z příjmů právnických osob za obec</t>
  </si>
  <si>
    <t>Příjem z daně z příjmů fyzických osob vybírané srážkou podle vzláštní sazby daně</t>
  </si>
  <si>
    <t>Příjem z daně z přidané hodnoty</t>
  </si>
  <si>
    <t>Příjem z odvodů za odnětí půdy ze zemědělského půdního fondu</t>
  </si>
  <si>
    <t>Příjem z poplatku za obecní systém odpadového hospodářství</t>
  </si>
  <si>
    <t>Příjem z poplatku ze psů</t>
  </si>
  <si>
    <t>Příjem z poplatku za užívání veřejného prostranství</t>
  </si>
  <si>
    <t>Příjem úhrad za dobývání nerostů a poplatků za geologické práce</t>
  </si>
  <si>
    <t>Příjem ze správních poplatků</t>
  </si>
  <si>
    <t>Příjem z daně z hazardních her</t>
  </si>
  <si>
    <t>Příjem z daně z nemovitých věcí</t>
  </si>
  <si>
    <t>Investiční dotace z Ministerstva pro místní rozvoj "Stavební úpravy budovy obecního úřadu č.p.69 .."</t>
  </si>
  <si>
    <t>povinná rezerva 5072</t>
  </si>
  <si>
    <t>pol. 2460 - splátky půjčených prostředků od obyvatelstva</t>
  </si>
  <si>
    <t>pol. 2451 - splátky půjčených prostředků od příspěvkových organizací</t>
  </si>
  <si>
    <t>Sportovní zařízení v majetku obce (areál TJ, tenisové kurty, víceúčelové hřiště)</t>
  </si>
  <si>
    <t>Sběr a svoz komunálních odpadů (bioodpad)</t>
  </si>
  <si>
    <t>Příjem ze zrušených místních poplatků (dobíhající platby za kom.odpad z minulách let)</t>
  </si>
  <si>
    <t>Audiovizuální technika kulturní sál</t>
  </si>
  <si>
    <t>Vodní díla - revitalizace rybníku</t>
  </si>
  <si>
    <t>Pozemky</t>
  </si>
  <si>
    <t>Silnice - věcné břemeno</t>
  </si>
  <si>
    <t>příjmy - termínovaný vklad</t>
  </si>
  <si>
    <t>Projektová dokumentace nástavba a rekonstrukce ZŠ - Kunín 346</t>
  </si>
  <si>
    <t>Péče o vzhled obcí a veřejnou zeleň - nákup rideru</t>
  </si>
  <si>
    <t>Ostatní záležitostzi kultury - vstupné, dary kulturní akce</t>
  </si>
  <si>
    <t>Obec Kunín</t>
  </si>
  <si>
    <t>NÁVRH - Rozpočet sociálního fondu na rok 2023</t>
  </si>
  <si>
    <t>SÚ</t>
  </si>
  <si>
    <t>AÚ</t>
  </si>
  <si>
    <t>Příjmy</t>
  </si>
  <si>
    <t>Rozpočet 2022</t>
  </si>
  <si>
    <t>Předpoklad k 31.12.2022</t>
  </si>
  <si>
    <t>ROZPOČET 2023</t>
  </si>
  <si>
    <t>Počáteční stav na bankovním účtu k 1.1.2022</t>
  </si>
  <si>
    <t>Jednotlivý příděl</t>
  </si>
  <si>
    <t>Splátky půjček</t>
  </si>
  <si>
    <t>celkem</t>
  </si>
  <si>
    <t>Výdaje</t>
  </si>
  <si>
    <t>Rozpočet 2023</t>
  </si>
  <si>
    <t>Poskytnutí půjčky</t>
  </si>
  <si>
    <t>Penzijní připojištění</t>
  </si>
  <si>
    <t>Výdaje na úpravu zevnějšku (vč. zákonných odvodů)</t>
  </si>
  <si>
    <t>Příspěvek na stravování</t>
  </si>
  <si>
    <t>Peněžní dary (pracovní a životní jubilea vč. zákonných odvodů)</t>
  </si>
  <si>
    <t>Společné kulturní a vzdělávací akce a zájezdy vč.dopravy</t>
  </si>
  <si>
    <t>Sociální výpomoc</t>
  </si>
  <si>
    <t>Individuální rekreace, lázeňská a rehabilitační péči, léčebné pobyty; dětská rekreace,sport. a ozdrav.pobyty</t>
  </si>
  <si>
    <t>Vitamíny</t>
  </si>
  <si>
    <t>Bankovní poplatky</t>
  </si>
  <si>
    <t>Příjmy - rekapitulace</t>
  </si>
  <si>
    <t>Výdaje - rekapitulace</t>
  </si>
  <si>
    <t>Zůstatek bankovního účtu sociálního fondu</t>
  </si>
  <si>
    <t>upravený</t>
  </si>
  <si>
    <t>NÁVRH - Rozpočet obce Kunín na rok 2023</t>
  </si>
  <si>
    <t>zasedání Zastupitelstva obce Kunín dne 12.12.2022</t>
  </si>
  <si>
    <t>Odvět. třídění</t>
  </si>
  <si>
    <t>Druh. třídění</t>
  </si>
  <si>
    <t>Název položky / popis</t>
  </si>
  <si>
    <t>1xxx</t>
  </si>
  <si>
    <t>Daňové příjmy</t>
  </si>
  <si>
    <t>2xxx</t>
  </si>
  <si>
    <t>Nedaňové příjmy</t>
  </si>
  <si>
    <t>3xxx</t>
  </si>
  <si>
    <t>Kapitálové příjmy</t>
  </si>
  <si>
    <t>Investiční dotace z Ministerstva pro místní rozvoj "Stavební úpravy budovy obecního úřadu č.p.69..."</t>
  </si>
  <si>
    <t>Tvorba sociálního fondu - orj. 236100</t>
  </si>
  <si>
    <t>4xxx</t>
  </si>
  <si>
    <t>Přijaté transfery celkem</t>
  </si>
  <si>
    <t>Příjmy celkem</t>
  </si>
  <si>
    <t>5xxx</t>
  </si>
  <si>
    <t>Běžné výdaje</t>
  </si>
  <si>
    <t>Příspěvek na provoz Základní a Mateřské školy Kunín</t>
  </si>
  <si>
    <t>6xxx</t>
  </si>
  <si>
    <t>Kapitálové výdaje</t>
  </si>
  <si>
    <t>Výdaje celkem</t>
  </si>
  <si>
    <t>8xxx</t>
  </si>
  <si>
    <t>Závazné ukazatele rozpočtu obce Kunín pro rok 2023</t>
  </si>
  <si>
    <t>Rekapitulace rozpočtu (Kč)</t>
  </si>
  <si>
    <t>Příjmová část rozpočtu:</t>
  </si>
  <si>
    <t>Třída 1 - daňové příjmy</t>
  </si>
  <si>
    <t>Třída 2 - nedaňové příjmy</t>
  </si>
  <si>
    <t>Třída 3 - kapitálové příjmy</t>
  </si>
  <si>
    <t>Saldo</t>
  </si>
  <si>
    <t>Třída 4 - přijaté transfery</t>
  </si>
  <si>
    <t>Výdajová část rozpočtu:</t>
  </si>
  <si>
    <t>Třída 5 - běžné výdaje</t>
  </si>
  <si>
    <t>Třída 6 - kapitálové výdaje</t>
  </si>
  <si>
    <t>Financování rozpočtu:</t>
  </si>
  <si>
    <t>Třída 8 - financování</t>
  </si>
  <si>
    <t>Vyvěšeno dne:  24.11.2022</t>
  </si>
  <si>
    <t xml:space="preserve">Sňato dne:       </t>
  </si>
  <si>
    <t>strana - 2 -</t>
  </si>
  <si>
    <t>Rozpočet sociálního fondu na rok 2023</t>
  </si>
  <si>
    <t>11X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</si>
</sst>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"/>
    <numFmt numFmtId="165" formatCode="0.0"/>
    <numFmt numFmtId="166" formatCode="#,##0.0"/>
  </numFmts>
  <fonts count="16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1.5"/>
      <color theme="1"/>
      <name val="Calibri"/>
      <family val="2"/>
      <charset val="238"/>
      <scheme val="minor"/>
    </font>
    <font>
      <b/>
      <i/>
      <sz val="11.5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3">
    <xf numFmtId="0" fontId="0" fillId="0" borderId="0" xfId="0"/>
    <xf numFmtId="3" fontId="1" fillId="0" borderId="0" xfId="0" applyNumberFormat="1" applyFont="1" applyAlignment="1">
      <alignment vertical="center"/>
    </xf>
    <xf numFmtId="0" fontId="0" fillId="0" borderId="29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5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6" xfId="0" applyBorder="1" applyAlignment="1">
      <alignment vertical="center"/>
    </xf>
    <xf numFmtId="0" fontId="8" fillId="0" borderId="31" xfId="0" applyFont="1" applyBorder="1" applyAlignment="1">
      <alignment vertical="center"/>
    </xf>
    <xf numFmtId="0" fontId="0" fillId="0" borderId="13" xfId="0" applyBorder="1" applyAlignment="1">
      <alignment vertical="center"/>
    </xf>
    <xf numFmtId="0" fontId="8" fillId="0" borderId="25" xfId="0" applyFont="1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25" xfId="0" applyBorder="1" applyAlignment="1">
      <alignment vertical="center"/>
    </xf>
    <xf numFmtId="0" fontId="0" fillId="0" borderId="18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44" xfId="0" applyBorder="1" applyAlignment="1">
      <alignment vertical="center" wrapText="1"/>
    </xf>
    <xf numFmtId="0" fontId="0" fillId="0" borderId="50" xfId="0" applyBorder="1" applyAlignment="1">
      <alignment vertical="center"/>
    </xf>
    <xf numFmtId="0" fontId="0" fillId="0" borderId="24" xfId="0" applyBorder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0" xfId="0" applyBorder="1" applyAlignment="1">
      <alignment vertical="center"/>
    </xf>
    <xf numFmtId="0" fontId="0" fillId="0" borderId="13" xfId="0" applyBorder="1" applyAlignment="1">
      <alignment horizontal="center" vertical="center"/>
    </xf>
    <xf numFmtId="0" fontId="0" fillId="0" borderId="12" xfId="0" applyBorder="1" applyAlignment="1">
      <alignment vertical="center"/>
    </xf>
    <xf numFmtId="0" fontId="8" fillId="0" borderId="12" xfId="0" applyFont="1" applyBorder="1" applyAlignment="1">
      <alignment horizontal="center" vertical="center"/>
    </xf>
    <xf numFmtId="0" fontId="8" fillId="0" borderId="40" xfId="0" applyFont="1" applyBorder="1" applyAlignment="1">
      <alignment vertical="center"/>
    </xf>
    <xf numFmtId="0" fontId="8" fillId="0" borderId="12" xfId="0" applyFont="1" applyBorder="1" applyAlignment="1">
      <alignment vertical="center"/>
    </xf>
    <xf numFmtId="0" fontId="8" fillId="0" borderId="13" xfId="0" applyFont="1" applyBorder="1" applyAlignment="1">
      <alignment vertical="center"/>
    </xf>
    <xf numFmtId="2" fontId="8" fillId="0" borderId="25" xfId="0" applyNumberFormat="1" applyFont="1" applyBorder="1" applyAlignment="1">
      <alignment vertical="center"/>
    </xf>
    <xf numFmtId="0" fontId="0" fillId="0" borderId="0" xfId="0" applyAlignment="1">
      <alignment vertical="center"/>
    </xf>
    <xf numFmtId="0" fontId="10" fillId="0" borderId="0" xfId="0" applyFont="1" applyAlignment="1">
      <alignment vertical="center"/>
    </xf>
    <xf numFmtId="0" fontId="1" fillId="0" borderId="3" xfId="0" applyFont="1" applyBorder="1" applyAlignment="1">
      <alignment horizontal="center" vertical="center"/>
    </xf>
    <xf numFmtId="0" fontId="1" fillId="0" borderId="15" xfId="0" applyFont="1" applyBorder="1" applyAlignment="1">
      <alignment vertical="center"/>
    </xf>
    <xf numFmtId="0" fontId="0" fillId="0" borderId="41" xfId="0" applyBorder="1" applyAlignment="1">
      <alignment horizontal="center" vertical="center"/>
    </xf>
    <xf numFmtId="0" fontId="0" fillId="0" borderId="17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2" fontId="0" fillId="0" borderId="23" xfId="0" applyNumberFormat="1" applyBorder="1" applyAlignment="1">
      <alignment vertical="center"/>
    </xf>
    <xf numFmtId="0" fontId="0" fillId="0" borderId="37" xfId="0" applyBorder="1" applyAlignment="1">
      <alignment horizontal="center" vertical="center"/>
    </xf>
    <xf numFmtId="0" fontId="0" fillId="0" borderId="39" xfId="0" applyBorder="1" applyAlignment="1">
      <alignment vertical="center"/>
    </xf>
    <xf numFmtId="0" fontId="0" fillId="0" borderId="8" xfId="0" applyBorder="1" applyAlignment="1">
      <alignment vertical="center"/>
    </xf>
    <xf numFmtId="2" fontId="0" fillId="0" borderId="24" xfId="0" applyNumberFormat="1" applyBorder="1" applyAlignment="1">
      <alignment vertical="center"/>
    </xf>
    <xf numFmtId="2" fontId="8" fillId="0" borderId="24" xfId="0" applyNumberFormat="1" applyFont="1" applyBorder="1" applyAlignment="1">
      <alignment vertical="center"/>
    </xf>
    <xf numFmtId="0" fontId="0" fillId="0" borderId="8" xfId="0" applyBorder="1" applyAlignment="1">
      <alignment horizontal="center" vertical="center"/>
    </xf>
    <xf numFmtId="0" fontId="0" fillId="0" borderId="39" xfId="0" applyBorder="1" applyAlignment="1">
      <alignment horizontal="left" vertical="center"/>
    </xf>
    <xf numFmtId="0" fontId="8" fillId="0" borderId="8" xfId="0" applyFont="1" applyBorder="1" applyAlignment="1">
      <alignment horizontal="center" vertical="center"/>
    </xf>
    <xf numFmtId="0" fontId="8" fillId="0" borderId="39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0" fillId="0" borderId="9" xfId="0" applyBorder="1" applyAlignment="1">
      <alignment horizontal="center" vertical="center"/>
    </xf>
    <xf numFmtId="2" fontId="0" fillId="0" borderId="31" xfId="0" applyNumberFormat="1" applyBorder="1" applyAlignment="1">
      <alignment vertical="center"/>
    </xf>
    <xf numFmtId="0" fontId="0" fillId="0" borderId="12" xfId="0" applyBorder="1" applyAlignment="1">
      <alignment horizontal="center" vertical="center"/>
    </xf>
    <xf numFmtId="0" fontId="0" fillId="0" borderId="40" xfId="0" applyBorder="1" applyAlignment="1">
      <alignment vertical="center"/>
    </xf>
    <xf numFmtId="2" fontId="0" fillId="0" borderId="25" xfId="0" applyNumberFormat="1" applyBorder="1" applyAlignment="1">
      <alignment vertical="center"/>
    </xf>
    <xf numFmtId="0" fontId="12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4" fontId="12" fillId="0" borderId="4" xfId="0" applyNumberFormat="1" applyFont="1" applyBorder="1" applyAlignment="1">
      <alignment vertical="center"/>
    </xf>
    <xf numFmtId="4" fontId="12" fillId="0" borderId="5" xfId="0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4" fontId="5" fillId="0" borderId="0" xfId="0" applyNumberFormat="1" applyFont="1" applyAlignment="1">
      <alignment vertical="center"/>
    </xf>
    <xf numFmtId="4" fontId="9" fillId="0" borderId="0" xfId="0" applyNumberFormat="1" applyFont="1" applyAlignment="1">
      <alignment vertical="center"/>
    </xf>
    <xf numFmtId="164" fontId="5" fillId="0" borderId="0" xfId="0" applyNumberFormat="1" applyFont="1" applyAlignment="1">
      <alignment vertical="center"/>
    </xf>
    <xf numFmtId="0" fontId="5" fillId="0" borderId="7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5" fillId="0" borderId="8" xfId="0" applyFont="1" applyBorder="1" applyAlignment="1">
      <alignment vertical="center"/>
    </xf>
    <xf numFmtId="4" fontId="5" fillId="0" borderId="4" xfId="0" applyNumberFormat="1" applyFont="1" applyBorder="1" applyAlignment="1">
      <alignment vertical="center"/>
    </xf>
    <xf numFmtId="4" fontId="5" fillId="0" borderId="5" xfId="0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32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10" fillId="2" borderId="3" xfId="0" applyFont="1" applyFill="1" applyBorder="1" applyAlignment="1">
      <alignment vertical="center"/>
    </xf>
    <xf numFmtId="0" fontId="1" fillId="2" borderId="15" xfId="0" applyFont="1" applyFill="1" applyBorder="1" applyAlignment="1">
      <alignment vertical="center"/>
    </xf>
    <xf numFmtId="4" fontId="11" fillId="2" borderId="14" xfId="0" applyNumberFormat="1" applyFont="1" applyFill="1" applyBorder="1" applyAlignment="1">
      <alignment vertical="center"/>
    </xf>
    <xf numFmtId="0" fontId="6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4" xfId="0" applyBorder="1" applyAlignment="1">
      <alignment horizontal="left" vertical="center"/>
    </xf>
    <xf numFmtId="0" fontId="1" fillId="0" borderId="10" xfId="0" applyFont="1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43" xfId="0" applyBorder="1" applyAlignment="1">
      <alignment vertical="center"/>
    </xf>
    <xf numFmtId="0" fontId="8" fillId="0" borderId="23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44" xfId="0" applyBorder="1" applyAlignment="1">
      <alignment vertical="center"/>
    </xf>
    <xf numFmtId="0" fontId="8" fillId="0" borderId="24" xfId="0" applyFont="1" applyBorder="1" applyAlignment="1">
      <alignment vertical="center"/>
    </xf>
    <xf numFmtId="0" fontId="0" fillId="0" borderId="24" xfId="0" applyBorder="1" applyAlignment="1">
      <alignment horizontal="left" vertical="center"/>
    </xf>
    <xf numFmtId="0" fontId="1" fillId="0" borderId="9" xfId="0" applyFont="1" applyBorder="1" applyAlignment="1">
      <alignment vertical="center"/>
    </xf>
    <xf numFmtId="0" fontId="0" fillId="0" borderId="31" xfId="0" applyBorder="1" applyAlignment="1">
      <alignment vertical="center"/>
    </xf>
    <xf numFmtId="0" fontId="0" fillId="0" borderId="46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4" fontId="12" fillId="0" borderId="47" xfId="0" applyNumberFormat="1" applyFont="1" applyBorder="1" applyAlignment="1">
      <alignment vertical="center"/>
    </xf>
    <xf numFmtId="4" fontId="12" fillId="0" borderId="19" xfId="0" applyNumberFormat="1" applyFont="1" applyBorder="1" applyAlignment="1">
      <alignment vertical="center"/>
    </xf>
    <xf numFmtId="0" fontId="8" fillId="0" borderId="41" xfId="0" applyFont="1" applyBorder="1" applyAlignment="1">
      <alignment vertical="center"/>
    </xf>
    <xf numFmtId="0" fontId="8" fillId="0" borderId="48" xfId="0" applyFont="1" applyBorder="1" applyAlignment="1">
      <alignment vertical="center"/>
    </xf>
    <xf numFmtId="0" fontId="8" fillId="0" borderId="49" xfId="0" applyFont="1" applyBorder="1" applyAlignment="1">
      <alignment vertical="center"/>
    </xf>
    <xf numFmtId="0" fontId="8" fillId="0" borderId="51" xfId="0" applyFont="1" applyBorder="1" applyAlignment="1">
      <alignment vertical="center"/>
    </xf>
    <xf numFmtId="0" fontId="8" fillId="0" borderId="52" xfId="0" applyFont="1" applyBorder="1" applyAlignment="1">
      <alignment vertical="center"/>
    </xf>
    <xf numFmtId="0" fontId="0" fillId="0" borderId="7" xfId="0" applyBorder="1" applyAlignment="1">
      <alignment vertical="center"/>
    </xf>
    <xf numFmtId="0" fontId="8" fillId="0" borderId="42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0" fillId="0" borderId="38" xfId="0" applyBorder="1" applyAlignment="1">
      <alignment vertical="center"/>
    </xf>
    <xf numFmtId="0" fontId="4" fillId="0" borderId="0" xfId="0" applyFont="1" applyAlignment="1">
      <alignment vertical="center"/>
    </xf>
    <xf numFmtId="0" fontId="12" fillId="0" borderId="22" xfId="0" applyFont="1" applyBorder="1" applyAlignment="1">
      <alignment vertical="center"/>
    </xf>
    <xf numFmtId="0" fontId="0" fillId="0" borderId="26" xfId="0" applyBorder="1" applyAlignment="1">
      <alignment vertical="center"/>
    </xf>
    <xf numFmtId="4" fontId="12" fillId="0" borderId="3" xfId="0" applyNumberFormat="1" applyFont="1" applyBorder="1" applyAlignment="1">
      <alignment vertical="center"/>
    </xf>
    <xf numFmtId="165" fontId="8" fillId="0" borderId="43" xfId="0" applyNumberFormat="1" applyFont="1" applyBorder="1" applyAlignment="1">
      <alignment vertical="center"/>
    </xf>
    <xf numFmtId="0" fontId="8" fillId="0" borderId="11" xfId="0" applyFont="1" applyBorder="1" applyAlignment="1">
      <alignment vertical="center"/>
    </xf>
    <xf numFmtId="2" fontId="8" fillId="0" borderId="23" xfId="0" applyNumberFormat="1" applyFont="1" applyBorder="1" applyAlignment="1">
      <alignment vertical="center"/>
    </xf>
    <xf numFmtId="0" fontId="13" fillId="0" borderId="0" xfId="0" applyFont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4" fontId="2" fillId="0" borderId="14" xfId="0" applyNumberFormat="1" applyFont="1" applyBorder="1" applyAlignment="1">
      <alignment vertical="center"/>
    </xf>
    <xf numFmtId="0" fontId="0" fillId="0" borderId="29" xfId="0" applyBorder="1" applyAlignment="1">
      <alignment vertical="center"/>
    </xf>
    <xf numFmtId="4" fontId="2" fillId="0" borderId="30" xfId="0" applyNumberFormat="1" applyFont="1" applyBorder="1" applyAlignment="1">
      <alignment vertical="center"/>
    </xf>
    <xf numFmtId="4" fontId="2" fillId="0" borderId="36" xfId="0" applyNumberFormat="1" applyFont="1" applyBorder="1" applyAlignment="1">
      <alignment vertical="center"/>
    </xf>
    <xf numFmtId="4" fontId="2" fillId="0" borderId="13" xfId="0" applyNumberFormat="1" applyFont="1" applyBorder="1" applyAlignment="1">
      <alignment vertical="center"/>
    </xf>
    <xf numFmtId="4" fontId="2" fillId="0" borderId="25" xfId="0" applyNumberFormat="1" applyFont="1" applyBorder="1" applyAlignment="1">
      <alignment vertical="center"/>
    </xf>
    <xf numFmtId="0" fontId="1" fillId="2" borderId="4" xfId="0" applyFont="1" applyFill="1" applyBorder="1" applyAlignment="1">
      <alignment vertical="center"/>
    </xf>
    <xf numFmtId="4" fontId="11" fillId="2" borderId="5" xfId="0" applyNumberFormat="1" applyFont="1" applyFill="1" applyBorder="1" applyAlignment="1">
      <alignment vertical="center"/>
    </xf>
    <xf numFmtId="0" fontId="5" fillId="0" borderId="22" xfId="0" applyFont="1" applyBorder="1" applyAlignment="1">
      <alignment vertical="center"/>
    </xf>
    <xf numFmtId="4" fontId="0" fillId="0" borderId="20" xfId="0" applyNumberFormat="1" applyBorder="1" applyAlignment="1">
      <alignment vertical="center"/>
    </xf>
    <xf numFmtId="4" fontId="4" fillId="0" borderId="20" xfId="0" applyNumberFormat="1" applyFont="1" applyBorder="1" applyAlignment="1">
      <alignment vertical="center"/>
    </xf>
    <xf numFmtId="0" fontId="5" fillId="0" borderId="10" xfId="0" applyFont="1" applyBorder="1" applyAlignment="1">
      <alignment horizontal="right" vertical="center"/>
    </xf>
    <xf numFmtId="4" fontId="0" fillId="0" borderId="11" xfId="0" applyNumberFormat="1" applyBorder="1" applyAlignment="1">
      <alignment vertical="center"/>
    </xf>
    <xf numFmtId="4" fontId="0" fillId="0" borderId="23" xfId="0" applyNumberFormat="1" applyBorder="1" applyAlignment="1">
      <alignment vertical="center"/>
    </xf>
    <xf numFmtId="3" fontId="0" fillId="0" borderId="6" xfId="0" applyNumberFormat="1" applyBorder="1" applyAlignment="1">
      <alignment vertical="center"/>
    </xf>
    <xf numFmtId="4" fontId="0" fillId="0" borderId="6" xfId="0" applyNumberFormat="1" applyBorder="1" applyAlignment="1">
      <alignment vertical="center"/>
    </xf>
    <xf numFmtId="4" fontId="0" fillId="0" borderId="42" xfId="0" applyNumberFormat="1" applyBorder="1" applyAlignment="1">
      <alignment vertical="center"/>
    </xf>
    <xf numFmtId="166" fontId="0" fillId="0" borderId="6" xfId="0" applyNumberFormat="1" applyBorder="1" applyAlignment="1">
      <alignment vertical="center"/>
    </xf>
    <xf numFmtId="4" fontId="0" fillId="0" borderId="1" xfId="0" applyNumberFormat="1" applyBorder="1" applyAlignment="1">
      <alignment vertical="center"/>
    </xf>
    <xf numFmtId="4" fontId="0" fillId="0" borderId="24" xfId="0" applyNumberFormat="1" applyBorder="1" applyAlignment="1">
      <alignment vertical="center"/>
    </xf>
    <xf numFmtId="4" fontId="0" fillId="0" borderId="26" xfId="0" applyNumberFormat="1" applyBorder="1" applyAlignment="1">
      <alignment vertical="center"/>
    </xf>
    <xf numFmtId="4" fontId="8" fillId="0" borderId="1" xfId="0" applyNumberFormat="1" applyFont="1" applyBorder="1" applyAlignment="1">
      <alignment vertical="center"/>
    </xf>
    <xf numFmtId="4" fontId="8" fillId="0" borderId="45" xfId="0" applyNumberFormat="1" applyFont="1" applyBorder="1" applyAlignment="1">
      <alignment vertical="center"/>
    </xf>
    <xf numFmtId="0" fontId="0" fillId="0" borderId="42" xfId="0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/>
    <xf numFmtId="0" fontId="0" fillId="0" borderId="1" xfId="0" applyBorder="1" applyAlignment="1">
      <alignment horizontal="center" vertical="center"/>
    </xf>
    <xf numFmtId="0" fontId="0" fillId="0" borderId="1" xfId="0" applyBorder="1"/>
    <xf numFmtId="4" fontId="0" fillId="0" borderId="1" xfId="0" applyNumberFormat="1" applyBorder="1" applyAlignment="1">
      <alignment horizontal="right"/>
    </xf>
    <xf numFmtId="0" fontId="8" fillId="0" borderId="1" xfId="0" applyFont="1" applyBorder="1" applyAlignment="1">
      <alignment horizontal="center" vertical="center"/>
    </xf>
    <xf numFmtId="4" fontId="0" fillId="0" borderId="1" xfId="0" applyNumberFormat="1" applyBorder="1"/>
    <xf numFmtId="0" fontId="5" fillId="0" borderId="1" xfId="0" applyFont="1" applyBorder="1"/>
    <xf numFmtId="4" fontId="5" fillId="0" borderId="1" xfId="0" applyNumberFormat="1" applyFont="1" applyBorder="1"/>
    <xf numFmtId="4" fontId="0" fillId="0" borderId="0" xfId="0" applyNumberFormat="1"/>
    <xf numFmtId="0" fontId="0" fillId="0" borderId="1" xfId="0" applyBorder="1" applyAlignment="1">
      <alignment horizontal="center"/>
    </xf>
    <xf numFmtId="0" fontId="0" fillId="0" borderId="1" xfId="0" applyBorder="1" applyAlignment="1">
      <alignment wrapText="1"/>
    </xf>
    <xf numFmtId="0" fontId="1" fillId="0" borderId="0" xfId="0" applyFont="1" applyAlignment="1">
      <alignment horizontal="right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4" fontId="0" fillId="0" borderId="1" xfId="0" applyNumberFormat="1" applyBorder="1" applyAlignment="1">
      <alignment vertical="center" wrapText="1"/>
    </xf>
    <xf numFmtId="0" fontId="1" fillId="0" borderId="0" xfId="0" applyFont="1" applyAlignment="1">
      <alignment wrapText="1"/>
    </xf>
    <xf numFmtId="0" fontId="0" fillId="0" borderId="6" xfId="0" applyBorder="1" applyAlignment="1">
      <alignment vertical="center" wrapText="1"/>
    </xf>
    <xf numFmtId="0" fontId="5" fillId="0" borderId="6" xfId="0" applyFont="1" applyBorder="1"/>
    <xf numFmtId="0" fontId="6" fillId="0" borderId="0" xfId="0" applyFont="1"/>
    <xf numFmtId="0" fontId="1" fillId="0" borderId="0" xfId="0" applyFont="1" applyAlignment="1">
      <alignment horizontal="center"/>
    </xf>
    <xf numFmtId="0" fontId="14" fillId="0" borderId="0" xfId="0" applyFont="1" applyAlignment="1">
      <alignment vertical="top"/>
    </xf>
    <xf numFmtId="0" fontId="9" fillId="0" borderId="29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center" wrapText="1"/>
    </xf>
    <xf numFmtId="0" fontId="0" fillId="0" borderId="10" xfId="0" applyBorder="1" applyAlignment="1">
      <alignment horizontal="center"/>
    </xf>
    <xf numFmtId="0" fontId="5" fillId="0" borderId="17" xfId="0" applyFont="1" applyBorder="1" applyAlignment="1">
      <alignment horizontal="center"/>
    </xf>
    <xf numFmtId="4" fontId="5" fillId="0" borderId="10" xfId="0" applyNumberFormat="1" applyFont="1" applyBorder="1" applyAlignment="1">
      <alignment horizontal="right" vertical="center"/>
    </xf>
    <xf numFmtId="4" fontId="5" fillId="0" borderId="11" xfId="0" applyNumberFormat="1" applyFont="1" applyBorder="1" applyAlignment="1">
      <alignment horizontal="right" vertical="center"/>
    </xf>
    <xf numFmtId="4" fontId="5" fillId="0" borderId="23" xfId="0" applyNumberFormat="1" applyFont="1" applyBorder="1" applyAlignment="1">
      <alignment horizontal="right" vertical="center"/>
    </xf>
    <xf numFmtId="0" fontId="0" fillId="0" borderId="8" xfId="0" applyBorder="1" applyAlignment="1">
      <alignment horizontal="center"/>
    </xf>
    <xf numFmtId="0" fontId="5" fillId="0" borderId="39" xfId="0" applyFont="1" applyBorder="1" applyAlignment="1">
      <alignment horizontal="center"/>
    </xf>
    <xf numFmtId="4" fontId="5" fillId="0" borderId="8" xfId="0" applyNumberFormat="1" applyFont="1" applyBorder="1" applyAlignment="1">
      <alignment horizontal="right" vertical="center"/>
    </xf>
    <xf numFmtId="4" fontId="5" fillId="0" borderId="1" xfId="0" applyNumberFormat="1" applyFont="1" applyBorder="1" applyAlignment="1">
      <alignment horizontal="right" vertical="center"/>
    </xf>
    <xf numFmtId="4" fontId="5" fillId="0" borderId="24" xfId="0" applyNumberFormat="1" applyFont="1" applyBorder="1" applyAlignment="1">
      <alignment horizontal="right" vertical="center"/>
    </xf>
    <xf numFmtId="0" fontId="1" fillId="0" borderId="8" xfId="0" applyFont="1" applyBorder="1"/>
    <xf numFmtId="0" fontId="4" fillId="0" borderId="39" xfId="0" applyFont="1" applyBorder="1" applyAlignment="1">
      <alignment horizontal="center"/>
    </xf>
    <xf numFmtId="2" fontId="15" fillId="0" borderId="8" xfId="0" applyNumberFormat="1" applyFont="1" applyBorder="1"/>
    <xf numFmtId="2" fontId="15" fillId="0" borderId="1" xfId="0" applyNumberFormat="1" applyFont="1" applyBorder="1"/>
    <xf numFmtId="2" fontId="15" fillId="0" borderId="24" xfId="0" applyNumberFormat="1" applyFont="1" applyBorder="1"/>
    <xf numFmtId="0" fontId="13" fillId="0" borderId="0" xfId="0" applyFont="1"/>
    <xf numFmtId="0" fontId="4" fillId="0" borderId="39" xfId="0" applyFont="1" applyBorder="1" applyAlignment="1">
      <alignment horizontal="center" vertical="center"/>
    </xf>
    <xf numFmtId="4" fontId="4" fillId="0" borderId="8" xfId="0" applyNumberFormat="1" applyFont="1" applyBorder="1"/>
    <xf numFmtId="4" fontId="4" fillId="0" borderId="1" xfId="0" applyNumberFormat="1" applyFont="1" applyBorder="1"/>
    <xf numFmtId="4" fontId="15" fillId="0" borderId="24" xfId="0" applyNumberFormat="1" applyFont="1" applyBorder="1"/>
    <xf numFmtId="0" fontId="4" fillId="0" borderId="8" xfId="0" applyFont="1" applyBorder="1" applyAlignment="1">
      <alignment horizontal="center" vertical="center"/>
    </xf>
    <xf numFmtId="2" fontId="4" fillId="0" borderId="8" xfId="0" applyNumberFormat="1" applyFont="1" applyBorder="1" applyAlignment="1">
      <alignment vertical="center"/>
    </xf>
    <xf numFmtId="2" fontId="4" fillId="0" borderId="1" xfId="0" applyNumberFormat="1" applyFont="1" applyBorder="1" applyAlignment="1">
      <alignment vertical="center"/>
    </xf>
    <xf numFmtId="2" fontId="15" fillId="0" borderId="24" xfId="0" applyNumberFormat="1" applyFont="1" applyBorder="1" applyAlignment="1">
      <alignment vertical="center"/>
    </xf>
    <xf numFmtId="0" fontId="4" fillId="0" borderId="0" xfId="0" applyFont="1"/>
    <xf numFmtId="0" fontId="1" fillId="0" borderId="12" xfId="0" applyFont="1" applyBorder="1" applyAlignment="1">
      <alignment vertical="center"/>
    </xf>
    <xf numFmtId="0" fontId="5" fillId="0" borderId="40" xfId="0" applyFont="1" applyBorder="1" applyAlignment="1">
      <alignment horizontal="center" vertical="center"/>
    </xf>
    <xf numFmtId="4" fontId="5" fillId="0" borderId="12" xfId="0" applyNumberFormat="1" applyFont="1" applyBorder="1" applyAlignment="1">
      <alignment vertical="center"/>
    </xf>
    <xf numFmtId="4" fontId="5" fillId="0" borderId="13" xfId="0" applyNumberFormat="1" applyFont="1" applyBorder="1" applyAlignment="1">
      <alignment vertical="center"/>
    </xf>
    <xf numFmtId="4" fontId="5" fillId="0" borderId="25" xfId="0" applyNumberFormat="1" applyFont="1" applyBorder="1" applyAlignment="1">
      <alignment vertical="center"/>
    </xf>
    <xf numFmtId="4" fontId="2" fillId="0" borderId="3" xfId="0" applyNumberFormat="1" applyFont="1" applyBorder="1" applyAlignment="1">
      <alignment vertical="center"/>
    </xf>
    <xf numFmtId="4" fontId="2" fillId="0" borderId="4" xfId="0" applyNumberFormat="1" applyFont="1" applyBorder="1" applyAlignment="1">
      <alignment vertical="center"/>
    </xf>
    <xf numFmtId="4" fontId="2" fillId="0" borderId="5" xfId="0" applyNumberFormat="1" applyFont="1" applyBorder="1" applyAlignment="1">
      <alignment vertical="center"/>
    </xf>
    <xf numFmtId="0" fontId="9" fillId="0" borderId="0" xfId="0" applyFont="1" applyAlignment="1">
      <alignment horizontal="left"/>
    </xf>
    <xf numFmtId="4" fontId="5" fillId="0" borderId="0" xfId="0" applyNumberFormat="1" applyFont="1"/>
    <xf numFmtId="0" fontId="0" fillId="0" borderId="29" xfId="0" applyBorder="1" applyAlignment="1">
      <alignment horizontal="center" vertical="top"/>
    </xf>
    <xf numFmtId="0" fontId="0" fillId="0" borderId="27" xfId="0" applyBorder="1" applyAlignment="1">
      <alignment horizontal="center" vertical="top"/>
    </xf>
    <xf numFmtId="0" fontId="0" fillId="0" borderId="30" xfId="0" applyBorder="1" applyAlignment="1">
      <alignment horizontal="center" vertical="top"/>
    </xf>
    <xf numFmtId="0" fontId="0" fillId="0" borderId="28" xfId="0" applyBorder="1" applyAlignment="1">
      <alignment horizontal="center" vertical="top"/>
    </xf>
    <xf numFmtId="0" fontId="14" fillId="0" borderId="0" xfId="0" applyFont="1"/>
    <xf numFmtId="0" fontId="0" fillId="0" borderId="33" xfId="0" applyBorder="1" applyAlignment="1">
      <alignment horizontal="center" vertical="top"/>
    </xf>
    <xf numFmtId="0" fontId="0" fillId="0" borderId="0" xfId="0" applyAlignment="1">
      <alignment horizontal="center" vertical="top"/>
    </xf>
    <xf numFmtId="0" fontId="0" fillId="0" borderId="34" xfId="0" applyBorder="1" applyAlignment="1">
      <alignment horizontal="center" vertical="top"/>
    </xf>
    <xf numFmtId="0" fontId="0" fillId="0" borderId="35" xfId="0" applyBorder="1" applyAlignment="1">
      <alignment horizontal="center" vertical="top"/>
    </xf>
    <xf numFmtId="0" fontId="9" fillId="0" borderId="3" xfId="0" applyFont="1" applyBorder="1" applyAlignment="1">
      <alignment horizontal="center" vertical="center" wrapText="1"/>
    </xf>
    <xf numFmtId="0" fontId="9" fillId="0" borderId="15" xfId="0" applyFont="1" applyBorder="1" applyAlignment="1">
      <alignment vertical="center" wrapText="1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0" fillId="0" borderId="41" xfId="0" applyBorder="1" applyAlignment="1">
      <alignment horizontal="center"/>
    </xf>
    <xf numFmtId="4" fontId="5" fillId="0" borderId="10" xfId="0" applyNumberFormat="1" applyFont="1" applyBorder="1"/>
    <xf numFmtId="4" fontId="5" fillId="0" borderId="11" xfId="0" applyNumberFormat="1" applyFont="1" applyBorder="1"/>
    <xf numFmtId="4" fontId="5" fillId="0" borderId="23" xfId="0" applyNumberFormat="1" applyFont="1" applyBorder="1"/>
    <xf numFmtId="0" fontId="4" fillId="0" borderId="37" xfId="0" applyFont="1" applyBorder="1" applyAlignment="1">
      <alignment horizontal="center"/>
    </xf>
    <xf numFmtId="4" fontId="4" fillId="0" borderId="7" xfId="0" applyNumberFormat="1" applyFont="1" applyBorder="1"/>
    <xf numFmtId="4" fontId="4" fillId="0" borderId="6" xfId="0" applyNumberFormat="1" applyFont="1" applyBorder="1"/>
    <xf numFmtId="4" fontId="4" fillId="0" borderId="42" xfId="0" applyNumberFormat="1" applyFont="1" applyBorder="1"/>
    <xf numFmtId="0" fontId="4" fillId="0" borderId="1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4" fontId="5" fillId="0" borderId="7" xfId="0" applyNumberFormat="1" applyFont="1" applyBorder="1"/>
    <xf numFmtId="4" fontId="5" fillId="0" borderId="6" xfId="0" applyNumberFormat="1" applyFont="1" applyBorder="1"/>
    <xf numFmtId="4" fontId="5" fillId="0" borderId="42" xfId="0" applyNumberFormat="1" applyFont="1" applyBorder="1"/>
    <xf numFmtId="4" fontId="2" fillId="0" borderId="47" xfId="0" applyNumberFormat="1" applyFont="1" applyBorder="1" applyAlignment="1">
      <alignment vertical="center"/>
    </xf>
    <xf numFmtId="4" fontId="2" fillId="0" borderId="19" xfId="0" applyNumberFormat="1" applyFont="1" applyBorder="1" applyAlignment="1">
      <alignment vertical="center"/>
    </xf>
    <xf numFmtId="0" fontId="5" fillId="0" borderId="0" xfId="0" applyFont="1"/>
    <xf numFmtId="4" fontId="9" fillId="0" borderId="0" xfId="0" applyNumberFormat="1" applyFont="1"/>
    <xf numFmtId="164" fontId="5" fillId="0" borderId="0" xfId="0" applyNumberFormat="1" applyFont="1"/>
    <xf numFmtId="0" fontId="0" fillId="0" borderId="22" xfId="0" applyBorder="1" applyAlignment="1">
      <alignment horizontal="center" vertical="top"/>
    </xf>
    <xf numFmtId="0" fontId="0" fillId="0" borderId="18" xfId="0" applyBorder="1" applyAlignment="1">
      <alignment horizontal="center" vertical="top"/>
    </xf>
    <xf numFmtId="0" fontId="0" fillId="0" borderId="20" xfId="0" applyBorder="1" applyAlignment="1">
      <alignment horizontal="center" vertical="top"/>
    </xf>
    <xf numFmtId="0" fontId="0" fillId="0" borderId="21" xfId="0" applyBorder="1" applyAlignment="1">
      <alignment horizontal="center" vertical="top"/>
    </xf>
    <xf numFmtId="0" fontId="0" fillId="0" borderId="32" xfId="0" applyBorder="1" applyAlignment="1">
      <alignment horizontal="center"/>
    </xf>
    <xf numFmtId="0" fontId="5" fillId="0" borderId="15" xfId="0" applyFont="1" applyBorder="1" applyAlignment="1">
      <alignment horizontal="center" vertical="center"/>
    </xf>
    <xf numFmtId="0" fontId="2" fillId="0" borderId="0" xfId="0" applyFont="1"/>
    <xf numFmtId="0" fontId="9" fillId="0" borderId="0" xfId="0" applyFont="1"/>
    <xf numFmtId="0" fontId="1" fillId="0" borderId="0" xfId="0" applyFont="1" applyAlignment="1">
      <alignment horizontal="right"/>
    </xf>
    <xf numFmtId="0" fontId="0" fillId="0" borderId="0" xfId="0" applyAlignment="1">
      <alignment horizontal="left"/>
    </xf>
    <xf numFmtId="14" fontId="0" fillId="0" borderId="0" xfId="0" applyNumberFormat="1"/>
    <xf numFmtId="14" fontId="2" fillId="0" borderId="0" xfId="0" applyNumberFormat="1" applyFont="1"/>
    <xf numFmtId="0" fontId="3" fillId="0" borderId="0" xfId="0" applyFont="1"/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6" xfId="0" applyBorder="1"/>
    <xf numFmtId="4" fontId="0" fillId="0" borderId="6" xfId="0" applyNumberFormat="1" applyBorder="1" applyAlignment="1">
      <alignment horizontal="right"/>
    </xf>
    <xf numFmtId="4" fontId="0" fillId="0" borderId="42" xfId="0" applyNumberFormat="1" applyBorder="1" applyAlignment="1">
      <alignment horizontal="right"/>
    </xf>
    <xf numFmtId="4" fontId="0" fillId="0" borderId="24" xfId="0" applyNumberFormat="1" applyBorder="1"/>
    <xf numFmtId="0" fontId="0" fillId="0" borderId="13" xfId="0" applyBorder="1"/>
    <xf numFmtId="4" fontId="0" fillId="0" borderId="13" xfId="0" applyNumberFormat="1" applyBorder="1"/>
    <xf numFmtId="4" fontId="0" fillId="0" borderId="25" xfId="0" applyNumberFormat="1" applyBorder="1"/>
    <xf numFmtId="0" fontId="5" fillId="0" borderId="3" xfId="0" applyFont="1" applyBorder="1"/>
    <xf numFmtId="0" fontId="5" fillId="0" borderId="4" xfId="0" applyFont="1" applyBorder="1"/>
    <xf numFmtId="4" fontId="5" fillId="0" borderId="4" xfId="0" applyNumberFormat="1" applyFont="1" applyBorder="1"/>
    <xf numFmtId="4" fontId="5" fillId="0" borderId="5" xfId="0" applyNumberFormat="1" applyFont="1" applyBorder="1"/>
    <xf numFmtId="0" fontId="0" fillId="0" borderId="7" xfId="0" applyBorder="1" applyAlignment="1">
      <alignment horizontal="center"/>
    </xf>
    <xf numFmtId="0" fontId="0" fillId="0" borderId="6" xfId="0" applyBorder="1" applyAlignment="1">
      <alignment horizontal="center"/>
    </xf>
    <xf numFmtId="4" fontId="0" fillId="0" borderId="6" xfId="0" applyNumberFormat="1" applyBorder="1"/>
    <xf numFmtId="4" fontId="0" fillId="0" borderId="42" xfId="0" applyNumberFormat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0" xfId="0" applyBorder="1"/>
    <xf numFmtId="0" fontId="0" fillId="0" borderId="11" xfId="0" applyBorder="1"/>
    <xf numFmtId="4" fontId="0" fillId="0" borderId="11" xfId="0" applyNumberFormat="1" applyBorder="1"/>
    <xf numFmtId="4" fontId="0" fillId="0" borderId="23" xfId="0" applyNumberFormat="1" applyBorder="1"/>
    <xf numFmtId="0" fontId="0" fillId="0" borderId="8" xfId="0" applyBorder="1"/>
    <xf numFmtId="0" fontId="5" fillId="0" borderId="12" xfId="0" applyFont="1" applyBorder="1"/>
    <xf numFmtId="0" fontId="5" fillId="0" borderId="13" xfId="0" applyFont="1" applyBorder="1"/>
    <xf numFmtId="4" fontId="5" fillId="0" borderId="13" xfId="0" applyNumberFormat="1" applyFont="1" applyBorder="1"/>
    <xf numFmtId="4" fontId="5" fillId="0" borderId="25" xfId="0" applyNumberFormat="1" applyFont="1" applyBorder="1"/>
    <xf numFmtId="0" fontId="2" fillId="0" borderId="39" xfId="0" applyFont="1" applyBorder="1" applyAlignment="1">
      <alignment horizontal="left"/>
    </xf>
    <xf numFmtId="0" fontId="2" fillId="0" borderId="53" xfId="0" applyFont="1" applyBorder="1" applyAlignment="1">
      <alignment horizontal="left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2" fillId="0" borderId="15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2" fillId="0" borderId="17" xfId="0" applyFont="1" applyBorder="1" applyAlignment="1">
      <alignment horizontal="left"/>
    </xf>
    <xf numFmtId="0" fontId="2" fillId="0" borderId="48" xfId="0" applyFont="1" applyBorder="1" applyAlignment="1">
      <alignment horizontal="left"/>
    </xf>
    <xf numFmtId="0" fontId="0" fillId="0" borderId="0" xfId="0" applyAlignment="1">
      <alignment horizontal="center"/>
    </xf>
    <xf numFmtId="0" fontId="4" fillId="0" borderId="39" xfId="0" applyFont="1" applyBorder="1" applyAlignment="1">
      <alignment horizontal="left"/>
    </xf>
    <xf numFmtId="0" fontId="4" fillId="0" borderId="53" xfId="0" applyFont="1" applyBorder="1" applyAlignment="1">
      <alignment horizontal="left"/>
    </xf>
    <xf numFmtId="0" fontId="4" fillId="0" borderId="39" xfId="0" applyFont="1" applyBorder="1" applyAlignment="1">
      <alignment horizontal="left" vertical="center" wrapText="1"/>
    </xf>
    <xf numFmtId="0" fontId="4" fillId="0" borderId="53" xfId="0" applyFont="1" applyBorder="1" applyAlignment="1">
      <alignment horizontal="left" vertical="center" wrapText="1"/>
    </xf>
    <xf numFmtId="0" fontId="4" fillId="0" borderId="39" xfId="0" applyFont="1" applyBorder="1" applyAlignment="1">
      <alignment horizontal="left" vertical="center"/>
    </xf>
    <xf numFmtId="0" fontId="4" fillId="0" borderId="53" xfId="0" applyFont="1" applyBorder="1" applyAlignment="1">
      <alignment horizontal="left" vertical="center"/>
    </xf>
    <xf numFmtId="0" fontId="5" fillId="0" borderId="40" xfId="0" applyFont="1" applyBorder="1" applyAlignment="1">
      <alignment horizontal="left" vertical="center"/>
    </xf>
    <xf numFmtId="0" fontId="5" fillId="0" borderId="54" xfId="0" applyFont="1" applyBorder="1" applyAlignment="1">
      <alignment horizontal="left" vertical="center"/>
    </xf>
    <xf numFmtId="0" fontId="12" fillId="0" borderId="32" xfId="0" applyFont="1" applyBorder="1" applyAlignment="1">
      <alignment horizontal="left" vertical="center"/>
    </xf>
    <xf numFmtId="0" fontId="12" fillId="0" borderId="55" xfId="0" applyFont="1" applyBorder="1" applyAlignment="1">
      <alignment horizontal="left" vertical="center"/>
    </xf>
    <xf numFmtId="0" fontId="5" fillId="0" borderId="17" xfId="0" applyFont="1" applyBorder="1" applyAlignment="1">
      <alignment horizontal="left"/>
    </xf>
    <xf numFmtId="0" fontId="5" fillId="0" borderId="49" xfId="0" applyFont="1" applyBorder="1" applyAlignment="1">
      <alignment horizontal="left"/>
    </xf>
    <xf numFmtId="0" fontId="4" fillId="0" borderId="45" xfId="0" applyFont="1" applyBorder="1" applyAlignment="1">
      <alignment horizontal="left"/>
    </xf>
    <xf numFmtId="0" fontId="5" fillId="0" borderId="39" xfId="0" applyFont="1" applyBorder="1" applyAlignment="1">
      <alignment horizontal="left"/>
    </xf>
    <xf numFmtId="0" fontId="5" fillId="0" borderId="45" xfId="0" applyFont="1" applyBorder="1" applyAlignment="1">
      <alignment horizontal="left"/>
    </xf>
    <xf numFmtId="0" fontId="9" fillId="0" borderId="32" xfId="0" applyFont="1" applyBorder="1" applyAlignment="1">
      <alignment horizontal="left" vertical="center"/>
    </xf>
    <xf numFmtId="0" fontId="9" fillId="0" borderId="55" xfId="0" applyFont="1" applyBorder="1" applyAlignment="1">
      <alignment horizontal="left" vertical="center"/>
    </xf>
    <xf numFmtId="0" fontId="9" fillId="0" borderId="19" xfId="0" applyFont="1" applyBorder="1" applyAlignment="1">
      <alignment horizontal="left" vertical="center"/>
    </xf>
    <xf numFmtId="0" fontId="5" fillId="0" borderId="15" xfId="0" applyFont="1" applyBorder="1" applyAlignment="1">
      <alignment horizontal="left" vertical="center"/>
    </xf>
    <xf numFmtId="0" fontId="5" fillId="0" borderId="55" xfId="0" applyFont="1" applyBorder="1" applyAlignment="1">
      <alignment horizontal="left" vertical="center"/>
    </xf>
    <xf numFmtId="0" fontId="12" fillId="0" borderId="0" xfId="0" applyFont="1" applyAlignment="1">
      <alignment horizontal="center"/>
    </xf>
    <xf numFmtId="0" fontId="5" fillId="0" borderId="23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wrapText="1"/>
    </xf>
    <xf numFmtId="0" fontId="9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873894-E170-4203-A65F-152011A54197}">
  <dimension ref="A1:M78"/>
  <sheetViews>
    <sheetView topLeftCell="A25" workbookViewId="0">
      <selection activeCell="G61" sqref="G61"/>
    </sheetView>
  </sheetViews>
  <sheetFormatPr defaultRowHeight="15" x14ac:dyDescent="0.25"/>
  <cols>
    <col min="1" max="2" width="7.28515625" customWidth="1"/>
    <col min="3" max="4" width="28.7109375" customWidth="1"/>
    <col min="5" max="8" width="13.7109375" customWidth="1"/>
    <col min="9" max="9" width="9.85546875" customWidth="1"/>
  </cols>
  <sheetData>
    <row r="1" spans="1:13" ht="18.75" x14ac:dyDescent="0.3">
      <c r="A1" s="287" t="s">
        <v>136</v>
      </c>
      <c r="B1" s="287"/>
      <c r="C1" s="287"/>
      <c r="D1" s="287"/>
      <c r="E1" s="287"/>
      <c r="F1" s="287"/>
      <c r="G1" s="287"/>
      <c r="H1" s="287"/>
      <c r="I1" s="171"/>
      <c r="J1" s="171"/>
      <c r="K1" s="171"/>
      <c r="L1" s="171"/>
      <c r="M1" s="171"/>
    </row>
    <row r="2" spans="1:13" ht="18.75" x14ac:dyDescent="0.3">
      <c r="A2" s="288" t="s">
        <v>137</v>
      </c>
      <c r="B2" s="288"/>
      <c r="C2" s="288"/>
      <c r="D2" s="288"/>
      <c r="E2" s="288"/>
      <c r="F2" s="288"/>
      <c r="G2" s="288"/>
      <c r="H2" s="288"/>
      <c r="I2" s="171"/>
      <c r="J2" s="171"/>
      <c r="K2" s="171"/>
      <c r="L2" s="171"/>
      <c r="M2" s="171"/>
    </row>
    <row r="3" spans="1:13" ht="14.45" customHeight="1" thickBot="1" x14ac:dyDescent="0.3">
      <c r="A3" s="172"/>
      <c r="B3" s="172"/>
      <c r="C3" s="172"/>
      <c r="D3" s="172"/>
      <c r="E3" s="172"/>
      <c r="F3" s="152"/>
      <c r="G3" s="152"/>
      <c r="H3" s="172"/>
    </row>
    <row r="4" spans="1:13" ht="14.45" customHeight="1" x14ac:dyDescent="0.25">
      <c r="B4" s="172"/>
      <c r="C4" s="172"/>
      <c r="D4" s="172"/>
      <c r="E4" s="2" t="s">
        <v>37</v>
      </c>
      <c r="F4" s="4" t="s">
        <v>135</v>
      </c>
      <c r="G4" s="5" t="s">
        <v>35</v>
      </c>
      <c r="H4" s="6" t="s">
        <v>36</v>
      </c>
    </row>
    <row r="5" spans="1:13" ht="18" thickBot="1" x14ac:dyDescent="0.3">
      <c r="A5" s="173" t="s">
        <v>112</v>
      </c>
      <c r="B5" s="153"/>
      <c r="C5" s="153"/>
      <c r="D5" s="153"/>
      <c r="E5" s="3" t="s">
        <v>76</v>
      </c>
      <c r="F5" s="25" t="s">
        <v>76</v>
      </c>
      <c r="G5" s="7" t="s">
        <v>77</v>
      </c>
      <c r="H5" s="8" t="s">
        <v>78</v>
      </c>
    </row>
    <row r="6" spans="1:13" ht="30" customHeight="1" thickBot="1" x14ac:dyDescent="0.3">
      <c r="A6" s="174" t="s">
        <v>138</v>
      </c>
      <c r="B6" s="175" t="s">
        <v>139</v>
      </c>
      <c r="C6" s="289" t="s">
        <v>140</v>
      </c>
      <c r="D6" s="290"/>
      <c r="E6" s="12" t="s">
        <v>6</v>
      </c>
      <c r="F6" s="13" t="s">
        <v>6</v>
      </c>
      <c r="G6" s="13" t="s">
        <v>6</v>
      </c>
      <c r="H6" s="14" t="s">
        <v>6</v>
      </c>
    </row>
    <row r="7" spans="1:13" ht="15" customHeight="1" x14ac:dyDescent="0.25">
      <c r="A7" s="176"/>
      <c r="B7" s="177" t="s">
        <v>141</v>
      </c>
      <c r="C7" s="291" t="s">
        <v>142</v>
      </c>
      <c r="D7" s="292"/>
      <c r="E7" s="178">
        <v>26000</v>
      </c>
      <c r="F7" s="179">
        <v>33079</v>
      </c>
      <c r="G7" s="179">
        <v>34427</v>
      </c>
      <c r="H7" s="180">
        <v>32690</v>
      </c>
    </row>
    <row r="8" spans="1:13" ht="15" customHeight="1" x14ac:dyDescent="0.25">
      <c r="A8" s="181"/>
      <c r="B8" s="182" t="s">
        <v>143</v>
      </c>
      <c r="C8" s="285" t="s">
        <v>144</v>
      </c>
      <c r="D8" s="286"/>
      <c r="E8" s="183">
        <v>5136</v>
      </c>
      <c r="F8" s="184">
        <v>6491</v>
      </c>
      <c r="G8" s="184">
        <v>7011.5</v>
      </c>
      <c r="H8" s="185">
        <v>6506</v>
      </c>
    </row>
    <row r="9" spans="1:13" ht="15" customHeight="1" x14ac:dyDescent="0.25">
      <c r="A9" s="181"/>
      <c r="B9" s="182" t="s">
        <v>145</v>
      </c>
      <c r="C9" s="285" t="s">
        <v>146</v>
      </c>
      <c r="D9" s="286"/>
      <c r="E9" s="183">
        <v>50</v>
      </c>
      <c r="F9" s="184">
        <v>755</v>
      </c>
      <c r="G9" s="184">
        <v>760</v>
      </c>
      <c r="H9" s="185">
        <v>100</v>
      </c>
    </row>
    <row r="10" spans="1:13" ht="15" customHeight="1" x14ac:dyDescent="0.25">
      <c r="A10" s="186"/>
      <c r="B10" s="187">
        <v>4112</v>
      </c>
      <c r="C10" s="294" t="s">
        <v>18</v>
      </c>
      <c r="D10" s="295"/>
      <c r="E10" s="188">
        <v>544.6</v>
      </c>
      <c r="F10" s="189">
        <v>544.6</v>
      </c>
      <c r="G10" s="189">
        <v>544.6</v>
      </c>
      <c r="H10" s="190">
        <v>655.9</v>
      </c>
      <c r="J10" s="191"/>
    </row>
    <row r="11" spans="1:13" ht="30" customHeight="1" x14ac:dyDescent="0.25">
      <c r="A11" s="186"/>
      <c r="B11" s="192">
        <v>4216</v>
      </c>
      <c r="C11" s="296" t="s">
        <v>147</v>
      </c>
      <c r="D11" s="297"/>
      <c r="E11" s="193">
        <v>0</v>
      </c>
      <c r="F11" s="194">
        <v>8032.07</v>
      </c>
      <c r="G11" s="194">
        <v>7032.07</v>
      </c>
      <c r="H11" s="195">
        <v>1000</v>
      </c>
    </row>
    <row r="12" spans="1:13" ht="15" customHeight="1" x14ac:dyDescent="0.25">
      <c r="A12" s="196">
        <v>6330</v>
      </c>
      <c r="B12" s="192">
        <v>4134</v>
      </c>
      <c r="C12" s="298" t="s">
        <v>148</v>
      </c>
      <c r="D12" s="299"/>
      <c r="E12" s="197">
        <v>220</v>
      </c>
      <c r="F12" s="198">
        <v>220</v>
      </c>
      <c r="G12" s="198">
        <v>221</v>
      </c>
      <c r="H12" s="199">
        <v>230</v>
      </c>
      <c r="J12" s="200"/>
    </row>
    <row r="13" spans="1:13" ht="15" customHeight="1" thickBot="1" x14ac:dyDescent="0.3">
      <c r="A13" s="201"/>
      <c r="B13" s="202" t="s">
        <v>149</v>
      </c>
      <c r="C13" s="300" t="s">
        <v>150</v>
      </c>
      <c r="D13" s="301"/>
      <c r="E13" s="203">
        <f>SUM(E10:E12)</f>
        <v>764.6</v>
      </c>
      <c r="F13" s="204">
        <f>SUM(F10:F12)</f>
        <v>8796.67</v>
      </c>
      <c r="G13" s="204">
        <f>SUM(G10:G12)</f>
        <v>7797.67</v>
      </c>
      <c r="H13" s="205">
        <f>SUM(H10:H12)</f>
        <v>1885.9</v>
      </c>
      <c r="I13" s="200"/>
    </row>
    <row r="14" spans="1:13" ht="20.100000000000001" customHeight="1" thickBot="1" x14ac:dyDescent="0.3">
      <c r="A14" s="302" t="s">
        <v>151</v>
      </c>
      <c r="B14" s="303"/>
      <c r="C14" s="303"/>
      <c r="D14" s="303"/>
      <c r="E14" s="206">
        <f>SUM(E7:E9,E13)</f>
        <v>31950.6</v>
      </c>
      <c r="F14" s="207">
        <f>SUM(F7:F9,F13)</f>
        <v>49121.67</v>
      </c>
      <c r="G14" s="207">
        <f>SUM(G7:G9,G13)</f>
        <v>49996.17</v>
      </c>
      <c r="H14" s="208">
        <f>SUM(H7:H9,H13)</f>
        <v>41181.9</v>
      </c>
    </row>
    <row r="15" spans="1:13" ht="15.75" customHeight="1" thickBot="1" x14ac:dyDescent="0.3">
      <c r="A15" s="209"/>
      <c r="B15" s="209"/>
      <c r="C15" s="209"/>
      <c r="D15" s="209"/>
      <c r="E15" s="210"/>
      <c r="F15" s="210"/>
      <c r="G15" s="210"/>
      <c r="H15" s="210"/>
    </row>
    <row r="16" spans="1:13" ht="15.75" customHeight="1" x14ac:dyDescent="0.25">
      <c r="E16" s="211" t="s">
        <v>37</v>
      </c>
      <c r="F16" s="212" t="s">
        <v>135</v>
      </c>
      <c r="G16" s="213" t="s">
        <v>35</v>
      </c>
      <c r="H16" s="214" t="s">
        <v>36</v>
      </c>
    </row>
    <row r="17" spans="1:10" ht="17.649999999999999" customHeight="1" thickBot="1" x14ac:dyDescent="0.35">
      <c r="A17" s="215" t="s">
        <v>120</v>
      </c>
      <c r="E17" s="216" t="s">
        <v>76</v>
      </c>
      <c r="F17" s="217" t="s">
        <v>76</v>
      </c>
      <c r="G17" s="218" t="s">
        <v>77</v>
      </c>
      <c r="H17" s="219" t="s">
        <v>78</v>
      </c>
    </row>
    <row r="18" spans="1:10" ht="30" customHeight="1" thickBot="1" x14ac:dyDescent="0.3">
      <c r="A18" s="220" t="s">
        <v>138</v>
      </c>
      <c r="B18" s="221" t="s">
        <v>139</v>
      </c>
      <c r="C18" s="289" t="s">
        <v>140</v>
      </c>
      <c r="D18" s="290"/>
      <c r="E18" s="222" t="s">
        <v>6</v>
      </c>
      <c r="F18" s="223" t="s">
        <v>6</v>
      </c>
      <c r="G18" s="223" t="s">
        <v>6</v>
      </c>
      <c r="H18" s="224" t="s">
        <v>6</v>
      </c>
    </row>
    <row r="19" spans="1:10" x14ac:dyDescent="0.25">
      <c r="A19" s="225"/>
      <c r="B19" s="177" t="s">
        <v>152</v>
      </c>
      <c r="C19" s="304" t="s">
        <v>153</v>
      </c>
      <c r="D19" s="305"/>
      <c r="E19" s="226">
        <v>29266.53</v>
      </c>
      <c r="F19" s="227">
        <v>35393.800000000003</v>
      </c>
      <c r="G19" s="227">
        <v>25789.53</v>
      </c>
      <c r="H19" s="228">
        <v>39737.800000000003</v>
      </c>
      <c r="J19" s="200"/>
    </row>
    <row r="20" spans="1:10" x14ac:dyDescent="0.25">
      <c r="A20" s="229">
        <v>3113</v>
      </c>
      <c r="B20" s="187">
        <v>5331</v>
      </c>
      <c r="C20" s="294" t="s">
        <v>154</v>
      </c>
      <c r="D20" s="306"/>
      <c r="E20" s="230">
        <v>2759</v>
      </c>
      <c r="F20" s="231">
        <v>3772</v>
      </c>
      <c r="G20" s="231">
        <v>3772</v>
      </c>
      <c r="H20" s="232">
        <v>4437.3</v>
      </c>
      <c r="J20" s="200"/>
    </row>
    <row r="21" spans="1:10" x14ac:dyDescent="0.25">
      <c r="A21" s="229">
        <v>6330</v>
      </c>
      <c r="B21" s="233">
        <v>5342</v>
      </c>
      <c r="C21" s="294" t="s">
        <v>148</v>
      </c>
      <c r="D21" s="306"/>
      <c r="E21" s="230">
        <v>220</v>
      </c>
      <c r="F21" s="231">
        <v>220</v>
      </c>
      <c r="G21" s="231">
        <v>221</v>
      </c>
      <c r="H21" s="232">
        <v>230</v>
      </c>
    </row>
    <row r="22" spans="1:10" ht="15.75" thickBot="1" x14ac:dyDescent="0.3">
      <c r="A22" s="234"/>
      <c r="B22" s="235" t="s">
        <v>155</v>
      </c>
      <c r="C22" s="307" t="s">
        <v>156</v>
      </c>
      <c r="D22" s="308"/>
      <c r="E22" s="236">
        <v>43738.13</v>
      </c>
      <c r="F22" s="237">
        <v>49812.9</v>
      </c>
      <c r="G22" s="237">
        <v>36384.160000000003</v>
      </c>
      <c r="H22" s="238">
        <v>49494.1</v>
      </c>
    </row>
    <row r="23" spans="1:10" ht="20.100000000000001" customHeight="1" thickBot="1" x14ac:dyDescent="0.3">
      <c r="A23" s="309" t="s">
        <v>157</v>
      </c>
      <c r="B23" s="310"/>
      <c r="C23" s="310"/>
      <c r="D23" s="311"/>
      <c r="E23" s="206">
        <f>SUM(E19,E22)</f>
        <v>73004.66</v>
      </c>
      <c r="F23" s="239">
        <f>SUM(F19,F22)</f>
        <v>85206.700000000012</v>
      </c>
      <c r="G23" s="239">
        <f>SUM(G19,G22)</f>
        <v>62173.69</v>
      </c>
      <c r="H23" s="240">
        <f>SUM(H19,H22)</f>
        <v>89231.9</v>
      </c>
    </row>
    <row r="24" spans="1:10" ht="15.75" x14ac:dyDescent="0.25">
      <c r="A24" s="241"/>
      <c r="B24" s="153"/>
      <c r="C24" s="153"/>
      <c r="D24" s="210"/>
      <c r="E24" s="242"/>
      <c r="F24" s="242"/>
      <c r="G24" s="243"/>
    </row>
    <row r="25" spans="1:10" ht="16.350000000000001" customHeight="1" x14ac:dyDescent="0.25">
      <c r="A25" s="293" t="s">
        <v>40</v>
      </c>
      <c r="B25" s="293"/>
      <c r="C25" s="293"/>
      <c r="D25" s="293"/>
      <c r="E25" s="293"/>
      <c r="F25" s="293"/>
      <c r="G25" s="293"/>
      <c r="H25" s="293"/>
    </row>
    <row r="26" spans="1:10" ht="16.350000000000001" customHeight="1" x14ac:dyDescent="0.25">
      <c r="A26" s="152"/>
      <c r="B26" s="152"/>
      <c r="C26" s="152"/>
      <c r="D26" s="152"/>
      <c r="E26" s="152"/>
      <c r="F26" s="152"/>
      <c r="G26" s="152"/>
      <c r="H26" s="152"/>
    </row>
    <row r="27" spans="1:10" ht="16.350000000000001" customHeight="1" x14ac:dyDescent="0.25">
      <c r="A27" s="152"/>
      <c r="B27" s="152"/>
      <c r="C27" s="152"/>
      <c r="D27" s="152"/>
      <c r="E27" s="152"/>
      <c r="F27" s="152"/>
      <c r="G27" s="152"/>
      <c r="H27" s="152"/>
    </row>
    <row r="28" spans="1:10" ht="16.350000000000001" customHeight="1" thickBot="1" x14ac:dyDescent="0.3">
      <c r="A28" s="152"/>
      <c r="B28" s="152"/>
      <c r="C28" s="152"/>
      <c r="D28" s="152"/>
      <c r="E28" s="152"/>
      <c r="F28" s="152"/>
      <c r="G28" s="152"/>
      <c r="H28" s="152"/>
    </row>
    <row r="29" spans="1:10" x14ac:dyDescent="0.25">
      <c r="E29" s="211" t="s">
        <v>37</v>
      </c>
      <c r="F29" s="212" t="s">
        <v>135</v>
      </c>
      <c r="G29" s="213" t="s">
        <v>35</v>
      </c>
      <c r="H29" s="214" t="s">
        <v>36</v>
      </c>
    </row>
    <row r="30" spans="1:10" ht="18" thickBot="1" x14ac:dyDescent="0.35">
      <c r="A30" s="215" t="s">
        <v>3</v>
      </c>
      <c r="E30" s="244" t="s">
        <v>76</v>
      </c>
      <c r="F30" s="245" t="s">
        <v>76</v>
      </c>
      <c r="G30" s="246" t="s">
        <v>77</v>
      </c>
      <c r="H30" s="247" t="s">
        <v>78</v>
      </c>
    </row>
    <row r="31" spans="1:10" ht="30" customHeight="1" thickBot="1" x14ac:dyDescent="0.3">
      <c r="A31" s="220" t="s">
        <v>138</v>
      </c>
      <c r="B31" s="221" t="s">
        <v>139</v>
      </c>
      <c r="C31" s="289" t="s">
        <v>140</v>
      </c>
      <c r="D31" s="290"/>
      <c r="E31" s="222" t="s">
        <v>6</v>
      </c>
      <c r="F31" s="223" t="s">
        <v>6</v>
      </c>
      <c r="G31" s="223" t="s">
        <v>6</v>
      </c>
      <c r="H31" s="224" t="s">
        <v>6</v>
      </c>
    </row>
    <row r="32" spans="1:10" ht="20.100000000000001" customHeight="1" thickBot="1" x14ac:dyDescent="0.3">
      <c r="A32" s="248"/>
      <c r="B32" s="249" t="s">
        <v>158</v>
      </c>
      <c r="C32" s="312" t="s">
        <v>3</v>
      </c>
      <c r="D32" s="313"/>
      <c r="E32" s="206">
        <v>53050</v>
      </c>
      <c r="F32" s="207">
        <v>61550</v>
      </c>
      <c r="G32" s="207">
        <v>61550</v>
      </c>
      <c r="H32" s="208">
        <v>48050</v>
      </c>
    </row>
    <row r="33" spans="1:7" ht="15.75" x14ac:dyDescent="0.25">
      <c r="A33" s="153"/>
      <c r="B33" s="153"/>
      <c r="C33" s="153"/>
      <c r="D33" s="153"/>
      <c r="E33" s="153"/>
      <c r="F33" s="153"/>
      <c r="G33" s="153"/>
    </row>
    <row r="34" spans="1:7" ht="15.75" x14ac:dyDescent="0.25">
      <c r="A34" s="153"/>
      <c r="B34" s="153"/>
      <c r="C34" s="153"/>
      <c r="D34" s="153"/>
      <c r="E34" s="153"/>
      <c r="F34" s="153"/>
      <c r="G34" s="153"/>
    </row>
    <row r="35" spans="1:7" ht="15.75" x14ac:dyDescent="0.25">
      <c r="A35" s="153"/>
      <c r="B35" s="153"/>
      <c r="C35" s="250" t="s">
        <v>159</v>
      </c>
      <c r="E35" s="153"/>
      <c r="F35" s="251" t="s">
        <v>160</v>
      </c>
      <c r="G35" s="153"/>
    </row>
    <row r="36" spans="1:7" ht="15.75" x14ac:dyDescent="0.25">
      <c r="B36" s="153"/>
      <c r="C36" t="s">
        <v>161</v>
      </c>
      <c r="D36" t="s">
        <v>162</v>
      </c>
      <c r="E36" s="153"/>
      <c r="F36" t="s">
        <v>112</v>
      </c>
      <c r="G36" s="161">
        <v>41181.9</v>
      </c>
    </row>
    <row r="37" spans="1:7" ht="15.75" x14ac:dyDescent="0.25">
      <c r="A37" s="153"/>
      <c r="B37" s="153"/>
      <c r="C37" s="153"/>
      <c r="D37" t="s">
        <v>163</v>
      </c>
      <c r="E37" s="153"/>
      <c r="F37" t="s">
        <v>120</v>
      </c>
      <c r="G37" s="161">
        <v>89231.9</v>
      </c>
    </row>
    <row r="38" spans="1:7" ht="15.75" x14ac:dyDescent="0.25">
      <c r="A38" s="153"/>
      <c r="B38" s="153"/>
      <c r="C38" s="153"/>
      <c r="D38" t="s">
        <v>164</v>
      </c>
      <c r="E38" s="153"/>
      <c r="F38" t="s">
        <v>165</v>
      </c>
      <c r="G38" s="161">
        <f>SUM(G36-G37)</f>
        <v>-48049.999999999993</v>
      </c>
    </row>
    <row r="39" spans="1:7" ht="15.75" x14ac:dyDescent="0.25">
      <c r="A39" s="153"/>
      <c r="B39" s="153"/>
      <c r="C39" s="153"/>
      <c r="D39" t="s">
        <v>166</v>
      </c>
      <c r="E39" s="153"/>
      <c r="F39" t="s">
        <v>3</v>
      </c>
      <c r="G39" s="161">
        <v>48050</v>
      </c>
    </row>
    <row r="40" spans="1:7" ht="15.75" x14ac:dyDescent="0.25">
      <c r="A40" s="153"/>
      <c r="B40" s="153"/>
      <c r="C40" t="s">
        <v>167</v>
      </c>
      <c r="D40" t="s">
        <v>168</v>
      </c>
      <c r="E40" s="153"/>
      <c r="F40" s="153"/>
      <c r="G40" s="153"/>
    </row>
    <row r="41" spans="1:7" ht="15.75" x14ac:dyDescent="0.25">
      <c r="B41" s="153"/>
      <c r="C41" s="153"/>
      <c r="D41" t="s">
        <v>169</v>
      </c>
      <c r="E41" s="153"/>
      <c r="F41" s="153"/>
      <c r="G41" s="153"/>
    </row>
    <row r="42" spans="1:7" ht="15.75" x14ac:dyDescent="0.25">
      <c r="A42" s="153"/>
      <c r="B42" s="252"/>
      <c r="C42" s="253" t="s">
        <v>170</v>
      </c>
      <c r="D42" s="254" t="s">
        <v>171</v>
      </c>
      <c r="E42" s="255"/>
      <c r="F42" s="255"/>
      <c r="G42" s="153"/>
    </row>
    <row r="43" spans="1:7" ht="15.75" customHeight="1" x14ac:dyDescent="0.25">
      <c r="A43" s="153"/>
      <c r="B43" s="252"/>
      <c r="C43" s="252"/>
      <c r="D43" s="255"/>
      <c r="E43" s="255"/>
      <c r="F43" s="255"/>
      <c r="G43" s="153"/>
    </row>
    <row r="44" spans="1:7" ht="15.75" customHeight="1" x14ac:dyDescent="0.25">
      <c r="A44" s="153"/>
      <c r="B44" s="252"/>
      <c r="C44" s="252"/>
      <c r="D44" s="255"/>
      <c r="E44" s="255"/>
      <c r="F44" s="255"/>
      <c r="G44" s="153"/>
    </row>
    <row r="45" spans="1:7" ht="15.75" customHeight="1" x14ac:dyDescent="0.25">
      <c r="A45" s="256" t="s">
        <v>172</v>
      </c>
      <c r="B45" s="252"/>
      <c r="C45" s="252"/>
      <c r="D45" s="255"/>
      <c r="E45" s="255"/>
      <c r="F45" s="255"/>
      <c r="G45" s="153"/>
    </row>
    <row r="46" spans="1:7" ht="15.75" customHeight="1" x14ac:dyDescent="0.25">
      <c r="A46" s="256" t="s">
        <v>173</v>
      </c>
    </row>
    <row r="47" spans="1:7" ht="15.75" customHeight="1" x14ac:dyDescent="0.25">
      <c r="A47" s="200"/>
    </row>
    <row r="48" spans="1:7" ht="15.75" customHeight="1" x14ac:dyDescent="0.25">
      <c r="A48" s="200"/>
    </row>
    <row r="49" spans="1:8" ht="15.75" customHeight="1" x14ac:dyDescent="0.25"/>
    <row r="50" spans="1:8" x14ac:dyDescent="0.25">
      <c r="A50" s="200"/>
    </row>
    <row r="54" spans="1:8" x14ac:dyDescent="0.25">
      <c r="A54" s="293" t="s">
        <v>174</v>
      </c>
      <c r="B54" s="293"/>
      <c r="C54" s="293"/>
      <c r="D54" s="293"/>
      <c r="E54" s="293"/>
      <c r="F54" s="293"/>
      <c r="G54" s="293"/>
      <c r="H54" s="293"/>
    </row>
    <row r="59" spans="1:8" ht="15.75" customHeight="1" x14ac:dyDescent="0.25">
      <c r="A59" s="314" t="s">
        <v>108</v>
      </c>
      <c r="B59" s="314"/>
      <c r="C59" s="314"/>
      <c r="D59" s="314"/>
      <c r="E59" s="314"/>
      <c r="F59" s="314"/>
      <c r="G59" s="314"/>
      <c r="H59" s="251"/>
    </row>
    <row r="60" spans="1:8" ht="15.75" customHeight="1" x14ac:dyDescent="0.25">
      <c r="A60" s="314" t="s">
        <v>175</v>
      </c>
      <c r="B60" s="314"/>
      <c r="C60" s="314"/>
      <c r="D60" s="314"/>
      <c r="E60" s="314"/>
      <c r="F60" s="314"/>
      <c r="G60" s="314"/>
      <c r="H60" s="251"/>
    </row>
    <row r="61" spans="1:8" ht="15.75" customHeight="1" x14ac:dyDescent="0.25">
      <c r="A61" s="152"/>
      <c r="B61" s="152"/>
      <c r="C61" s="152"/>
      <c r="D61" s="152"/>
      <c r="E61" s="152"/>
      <c r="F61" s="152"/>
    </row>
    <row r="62" spans="1:8" ht="15.75" customHeight="1" thickBot="1" x14ac:dyDescent="0.3">
      <c r="A62" s="152"/>
      <c r="B62" s="152"/>
      <c r="C62" s="152"/>
      <c r="D62" s="152"/>
      <c r="E62" s="152"/>
      <c r="F62" s="152"/>
    </row>
    <row r="63" spans="1:8" ht="15.75" customHeight="1" x14ac:dyDescent="0.25">
      <c r="A63" s="321" t="s">
        <v>110</v>
      </c>
      <c r="B63" s="323" t="s">
        <v>111</v>
      </c>
      <c r="C63" s="323" t="s">
        <v>112</v>
      </c>
      <c r="D63" s="323"/>
      <c r="E63" s="319" t="s">
        <v>113</v>
      </c>
      <c r="F63" s="319" t="s">
        <v>114</v>
      </c>
      <c r="G63" s="315" t="s">
        <v>115</v>
      </c>
    </row>
    <row r="64" spans="1:8" ht="15.75" customHeight="1" thickBot="1" x14ac:dyDescent="0.3">
      <c r="A64" s="322"/>
      <c r="B64" s="324"/>
      <c r="C64" s="324"/>
      <c r="D64" s="324"/>
      <c r="E64" s="320"/>
      <c r="F64" s="320"/>
      <c r="G64" s="316"/>
    </row>
    <row r="65" spans="1:7" ht="15.75" customHeight="1" x14ac:dyDescent="0.25">
      <c r="A65" s="257">
        <v>236</v>
      </c>
      <c r="B65" s="258">
        <v>100</v>
      </c>
      <c r="C65" s="259" t="s">
        <v>116</v>
      </c>
      <c r="D65" s="259"/>
      <c r="E65" s="260">
        <v>93744.07</v>
      </c>
      <c r="F65" s="260">
        <v>110513</v>
      </c>
      <c r="G65" s="261">
        <v>110513</v>
      </c>
    </row>
    <row r="66" spans="1:7" ht="15.75" customHeight="1" x14ac:dyDescent="0.25">
      <c r="A66" s="56">
        <v>419</v>
      </c>
      <c r="B66" s="157">
        <v>101</v>
      </c>
      <c r="C66" s="155" t="s">
        <v>117</v>
      </c>
      <c r="D66" s="155"/>
      <c r="E66" s="158">
        <v>220000</v>
      </c>
      <c r="F66" s="158">
        <v>220000</v>
      </c>
      <c r="G66" s="262">
        <v>230000</v>
      </c>
    </row>
    <row r="67" spans="1:7" ht="15.75" customHeight="1" thickBot="1" x14ac:dyDescent="0.3">
      <c r="A67" s="65">
        <v>335</v>
      </c>
      <c r="B67" s="35">
        <v>200</v>
      </c>
      <c r="C67" s="263" t="s">
        <v>118</v>
      </c>
      <c r="D67" s="263"/>
      <c r="E67" s="264">
        <v>0</v>
      </c>
      <c r="F67" s="264">
        <v>0</v>
      </c>
      <c r="G67" s="265">
        <v>0</v>
      </c>
    </row>
    <row r="68" spans="1:7" ht="15.75" customHeight="1" thickBot="1" x14ac:dyDescent="0.3">
      <c r="C68" s="266" t="s">
        <v>119</v>
      </c>
      <c r="D68" s="267"/>
      <c r="E68" s="268">
        <f>SUM(E65:E67)</f>
        <v>313744.07</v>
      </c>
      <c r="F68" s="268">
        <f>SUM(F65:F67)</f>
        <v>330513</v>
      </c>
      <c r="G68" s="269">
        <f>SUM(G65:G67)</f>
        <v>340513</v>
      </c>
    </row>
    <row r="69" spans="1:7" ht="15.75" customHeight="1" thickBot="1" x14ac:dyDescent="0.3">
      <c r="G69" s="161"/>
    </row>
    <row r="70" spans="1:7" ht="15.75" customHeight="1" x14ac:dyDescent="0.25">
      <c r="A70" s="317" t="s">
        <v>110</v>
      </c>
      <c r="B70" s="319" t="s">
        <v>111</v>
      </c>
      <c r="C70" s="319" t="s">
        <v>120</v>
      </c>
      <c r="D70" s="319"/>
      <c r="E70" s="319" t="s">
        <v>113</v>
      </c>
      <c r="F70" s="319" t="s">
        <v>114</v>
      </c>
      <c r="G70" s="315" t="s">
        <v>121</v>
      </c>
    </row>
    <row r="71" spans="1:7" ht="15.75" customHeight="1" thickBot="1" x14ac:dyDescent="0.3">
      <c r="A71" s="318"/>
      <c r="B71" s="320"/>
      <c r="C71" s="320"/>
      <c r="D71" s="320"/>
      <c r="E71" s="320"/>
      <c r="F71" s="320"/>
      <c r="G71" s="316"/>
    </row>
    <row r="72" spans="1:7" ht="15.75" customHeight="1" x14ac:dyDescent="0.25">
      <c r="A72" s="270">
        <v>335</v>
      </c>
      <c r="B72" s="271">
        <v>200</v>
      </c>
      <c r="C72" s="259" t="s">
        <v>122</v>
      </c>
      <c r="D72" s="259"/>
      <c r="E72" s="272">
        <v>0</v>
      </c>
      <c r="F72" s="272">
        <v>0</v>
      </c>
      <c r="G72" s="273">
        <v>0</v>
      </c>
    </row>
    <row r="73" spans="1:7" ht="15.75" customHeight="1" thickBot="1" x14ac:dyDescent="0.3">
      <c r="A73" s="274">
        <v>419</v>
      </c>
      <c r="B73" s="275" t="s">
        <v>176</v>
      </c>
      <c r="C73" s="263" t="s">
        <v>120</v>
      </c>
      <c r="D73" s="263"/>
      <c r="E73" s="264">
        <v>307311</v>
      </c>
      <c r="F73" s="264">
        <v>211950</v>
      </c>
      <c r="G73" s="265">
        <v>309170</v>
      </c>
    </row>
    <row r="74" spans="1:7" ht="15.75" customHeight="1" thickBot="1" x14ac:dyDescent="0.3">
      <c r="C74" s="266" t="s">
        <v>119</v>
      </c>
      <c r="D74" s="267"/>
      <c r="E74" s="268">
        <f>SUM(E72:E73)</f>
        <v>307311</v>
      </c>
      <c r="F74" s="268">
        <f>SUM(F72:F73)</f>
        <v>211950</v>
      </c>
      <c r="G74" s="269">
        <f>SUM(G72:G73)</f>
        <v>309170</v>
      </c>
    </row>
    <row r="75" spans="1:7" ht="15.75" customHeight="1" thickBot="1" x14ac:dyDescent="0.3"/>
    <row r="76" spans="1:7" ht="15.75" customHeight="1" x14ac:dyDescent="0.25">
      <c r="C76" s="276" t="s">
        <v>132</v>
      </c>
      <c r="D76" s="277"/>
      <c r="E76" s="278">
        <f>SUM(E68)</f>
        <v>313744.07</v>
      </c>
      <c r="F76" s="278">
        <f>SUM(F68)</f>
        <v>330513</v>
      </c>
      <c r="G76" s="279">
        <f>SUM(G68)</f>
        <v>340513</v>
      </c>
    </row>
    <row r="77" spans="1:7" ht="15.75" customHeight="1" x14ac:dyDescent="0.25">
      <c r="C77" s="280" t="s">
        <v>133</v>
      </c>
      <c r="D77" s="155"/>
      <c r="E77" s="158">
        <f>SUM(E74)</f>
        <v>307311</v>
      </c>
      <c r="F77" s="158">
        <f>SUM(F74)</f>
        <v>211950</v>
      </c>
      <c r="G77" s="262">
        <f>SUM(G74)</f>
        <v>309170</v>
      </c>
    </row>
    <row r="78" spans="1:7" ht="15.75" customHeight="1" thickBot="1" x14ac:dyDescent="0.3">
      <c r="C78" s="281" t="s">
        <v>134</v>
      </c>
      <c r="D78" s="282"/>
      <c r="E78" s="283">
        <f>SUM(E76-E77)</f>
        <v>6433.070000000007</v>
      </c>
      <c r="F78" s="283">
        <f>SUM(F76-F77)</f>
        <v>118563</v>
      </c>
      <c r="G78" s="284">
        <f>SUM(G76-G77)</f>
        <v>31343</v>
      </c>
    </row>
  </sheetData>
  <mergeCells count="35">
    <mergeCell ref="G63:G64"/>
    <mergeCell ref="A70:A71"/>
    <mergeCell ref="B70:B71"/>
    <mergeCell ref="C70:D71"/>
    <mergeCell ref="E70:E71"/>
    <mergeCell ref="F70:F71"/>
    <mergeCell ref="G70:G71"/>
    <mergeCell ref="A63:A64"/>
    <mergeCell ref="B63:B64"/>
    <mergeCell ref="C63:D64"/>
    <mergeCell ref="E63:E64"/>
    <mergeCell ref="F63:F64"/>
    <mergeCell ref="C31:D31"/>
    <mergeCell ref="C32:D32"/>
    <mergeCell ref="A54:H54"/>
    <mergeCell ref="A59:G59"/>
    <mergeCell ref="A60:G60"/>
    <mergeCell ref="A25:H25"/>
    <mergeCell ref="C10:D10"/>
    <mergeCell ref="C11:D11"/>
    <mergeCell ref="C12:D12"/>
    <mergeCell ref="C13:D13"/>
    <mergeCell ref="A14:D14"/>
    <mergeCell ref="C18:D18"/>
    <mergeCell ref="C19:D19"/>
    <mergeCell ref="C20:D20"/>
    <mergeCell ref="C21:D21"/>
    <mergeCell ref="C22:D22"/>
    <mergeCell ref="A23:D23"/>
    <mergeCell ref="C9:D9"/>
    <mergeCell ref="A1:H1"/>
    <mergeCell ref="A2:H2"/>
    <mergeCell ref="C6:D6"/>
    <mergeCell ref="C7:D7"/>
    <mergeCell ref="C8:D8"/>
  </mergeCells>
  <pageMargins left="0.7" right="0.7" top="0.78740157499999996" bottom="0.78740157499999996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1"/>
  <sheetViews>
    <sheetView topLeftCell="A34" zoomScale="120" zoomScaleNormal="120" workbookViewId="0">
      <selection activeCell="E63" sqref="E63"/>
    </sheetView>
  </sheetViews>
  <sheetFormatPr defaultRowHeight="15" x14ac:dyDescent="0.25"/>
  <cols>
    <col min="1" max="1" width="5.7109375" customWidth="1"/>
    <col min="2" max="2" width="6.7109375" customWidth="1"/>
    <col min="3" max="3" width="55.7109375" customWidth="1"/>
    <col min="4" max="6" width="12.7109375" customWidth="1"/>
    <col min="7" max="7" width="13.7109375" customWidth="1"/>
    <col min="8" max="8" width="9.85546875" customWidth="1"/>
  </cols>
  <sheetData>
    <row r="1" spans="1:12" s="42" customFormat="1" ht="18.75" x14ac:dyDescent="0.25">
      <c r="A1" s="325" t="s">
        <v>75</v>
      </c>
      <c r="B1" s="325"/>
      <c r="C1" s="325"/>
      <c r="D1" s="325"/>
      <c r="E1" s="325"/>
      <c r="F1" s="325"/>
      <c r="G1" s="325"/>
      <c r="H1" s="88"/>
      <c r="I1" s="88"/>
      <c r="J1" s="88"/>
      <c r="K1" s="88"/>
      <c r="L1" s="88"/>
    </row>
    <row r="2" spans="1:12" s="42" customFormat="1" ht="15.75" x14ac:dyDescent="0.25">
      <c r="A2" s="326" t="s">
        <v>69</v>
      </c>
      <c r="B2" s="326"/>
      <c r="C2" s="326"/>
      <c r="D2" s="326"/>
      <c r="E2" s="326"/>
      <c r="F2" s="326"/>
      <c r="G2" s="326"/>
      <c r="H2" s="89"/>
      <c r="I2" s="89"/>
      <c r="J2" s="89"/>
      <c r="K2" s="89"/>
      <c r="L2" s="89"/>
    </row>
    <row r="3" spans="1:12" s="42" customFormat="1" ht="14.45" customHeight="1" thickBot="1" x14ac:dyDescent="0.3">
      <c r="A3" s="90"/>
      <c r="B3" s="90"/>
      <c r="C3" s="90"/>
      <c r="D3" s="90"/>
      <c r="E3" s="30"/>
      <c r="F3" s="30"/>
      <c r="G3" s="90"/>
    </row>
    <row r="4" spans="1:12" s="42" customFormat="1" ht="14.45" customHeight="1" x14ac:dyDescent="0.25">
      <c r="A4" s="43"/>
      <c r="B4" s="90"/>
      <c r="C4" s="90"/>
      <c r="D4" s="2" t="s">
        <v>37</v>
      </c>
      <c r="E4" s="4" t="s">
        <v>135</v>
      </c>
      <c r="F4" s="5" t="s">
        <v>35</v>
      </c>
      <c r="G4" s="6" t="s">
        <v>36</v>
      </c>
    </row>
    <row r="5" spans="1:12" s="42" customFormat="1" ht="16.5" thickBot="1" x14ac:dyDescent="0.3">
      <c r="B5" s="72"/>
      <c r="C5" s="72"/>
      <c r="D5" s="3" t="s">
        <v>76</v>
      </c>
      <c r="E5" s="25" t="s">
        <v>76</v>
      </c>
      <c r="F5" s="7" t="s">
        <v>77</v>
      </c>
      <c r="G5" s="8" t="s">
        <v>78</v>
      </c>
    </row>
    <row r="6" spans="1:12" s="42" customFormat="1" ht="14.1" customHeight="1" thickBot="1" x14ac:dyDescent="0.3">
      <c r="A6" s="15" t="s">
        <v>0</v>
      </c>
      <c r="B6" s="91" t="s">
        <v>1</v>
      </c>
      <c r="C6" s="62"/>
      <c r="D6" s="9" t="s">
        <v>6</v>
      </c>
      <c r="E6" s="10" t="s">
        <v>6</v>
      </c>
      <c r="F6" s="10" t="s">
        <v>6</v>
      </c>
      <c r="G6" s="11" t="s">
        <v>6</v>
      </c>
    </row>
    <row r="7" spans="1:12" s="42" customFormat="1" ht="14.1" customHeight="1" x14ac:dyDescent="0.25">
      <c r="A7" s="92"/>
      <c r="B7" s="49">
        <v>1111</v>
      </c>
      <c r="C7" s="93" t="s">
        <v>79</v>
      </c>
      <c r="D7" s="94">
        <v>3500</v>
      </c>
      <c r="E7" s="49">
        <v>4300</v>
      </c>
      <c r="F7" s="49">
        <v>4500</v>
      </c>
      <c r="G7" s="95">
        <v>4500</v>
      </c>
      <c r="H7" s="1"/>
    </row>
    <row r="8" spans="1:12" s="42" customFormat="1" ht="14.1" customHeight="1" x14ac:dyDescent="0.25">
      <c r="A8" s="96"/>
      <c r="B8" s="26">
        <v>1112</v>
      </c>
      <c r="C8" s="97" t="s">
        <v>80</v>
      </c>
      <c r="D8" s="98">
        <v>150</v>
      </c>
      <c r="E8" s="26">
        <v>350</v>
      </c>
      <c r="F8" s="26">
        <v>380</v>
      </c>
      <c r="G8" s="99">
        <v>350</v>
      </c>
      <c r="H8" s="1"/>
    </row>
    <row r="9" spans="1:12" s="42" customFormat="1" ht="14.1" customHeight="1" x14ac:dyDescent="0.25">
      <c r="A9" s="96"/>
      <c r="B9" s="26">
        <v>1113</v>
      </c>
      <c r="C9" s="97" t="s">
        <v>83</v>
      </c>
      <c r="D9" s="98">
        <v>660</v>
      </c>
      <c r="E9" s="26">
        <v>900</v>
      </c>
      <c r="F9" s="26">
        <v>920</v>
      </c>
      <c r="G9" s="99">
        <v>900</v>
      </c>
      <c r="H9" s="1"/>
    </row>
    <row r="10" spans="1:12" s="42" customFormat="1" ht="14.1" customHeight="1" x14ac:dyDescent="0.25">
      <c r="A10" s="96"/>
      <c r="B10" s="26">
        <v>1121</v>
      </c>
      <c r="C10" s="97" t="s">
        <v>81</v>
      </c>
      <c r="D10" s="98">
        <v>4500</v>
      </c>
      <c r="E10" s="26">
        <v>6500</v>
      </c>
      <c r="F10" s="26">
        <v>7000</v>
      </c>
      <c r="G10" s="99">
        <v>6500</v>
      </c>
      <c r="H10" s="1"/>
    </row>
    <row r="11" spans="1:12" s="42" customFormat="1" ht="14.1" customHeight="1" x14ac:dyDescent="0.25">
      <c r="A11" s="96"/>
      <c r="B11" s="26">
        <v>1122</v>
      </c>
      <c r="C11" s="97" t="s">
        <v>82</v>
      </c>
      <c r="D11" s="98">
        <v>500</v>
      </c>
      <c r="E11" s="26">
        <v>710</v>
      </c>
      <c r="F11" s="26">
        <v>711</v>
      </c>
      <c r="G11" s="99">
        <v>600</v>
      </c>
      <c r="H11" s="1"/>
    </row>
    <row r="12" spans="1:12" s="42" customFormat="1" ht="14.1" customHeight="1" x14ac:dyDescent="0.25">
      <c r="A12" s="96"/>
      <c r="B12" s="26">
        <v>1211</v>
      </c>
      <c r="C12" s="97" t="s">
        <v>84</v>
      </c>
      <c r="D12" s="98">
        <v>13500</v>
      </c>
      <c r="E12" s="26">
        <v>16850</v>
      </c>
      <c r="F12" s="26">
        <v>17500</v>
      </c>
      <c r="G12" s="99">
        <v>16500</v>
      </c>
      <c r="H12" s="1"/>
    </row>
    <row r="13" spans="1:12" s="42" customFormat="1" ht="14.1" customHeight="1" x14ac:dyDescent="0.25">
      <c r="A13" s="96"/>
      <c r="B13" s="26">
        <v>1334</v>
      </c>
      <c r="C13" s="97" t="s">
        <v>85</v>
      </c>
      <c r="D13" s="98">
        <v>10</v>
      </c>
      <c r="E13" s="26">
        <v>19</v>
      </c>
      <c r="F13" s="26">
        <v>19</v>
      </c>
      <c r="G13" s="99">
        <v>10</v>
      </c>
      <c r="H13" s="1"/>
    </row>
    <row r="14" spans="1:12" s="42" customFormat="1" ht="14.1" customHeight="1" x14ac:dyDescent="0.25">
      <c r="A14" s="96"/>
      <c r="B14" s="26">
        <v>1341</v>
      </c>
      <c r="C14" s="97" t="s">
        <v>87</v>
      </c>
      <c r="D14" s="98">
        <v>40</v>
      </c>
      <c r="E14" s="26">
        <v>40</v>
      </c>
      <c r="F14" s="26">
        <v>38</v>
      </c>
      <c r="G14" s="99">
        <v>40</v>
      </c>
      <c r="H14" s="1"/>
    </row>
    <row r="15" spans="1:12" s="42" customFormat="1" ht="14.1" customHeight="1" x14ac:dyDescent="0.25">
      <c r="A15" s="96"/>
      <c r="B15" s="26">
        <v>1343</v>
      </c>
      <c r="C15" s="97" t="s">
        <v>88</v>
      </c>
      <c r="D15" s="98">
        <v>20</v>
      </c>
      <c r="E15" s="26">
        <v>20</v>
      </c>
      <c r="F15" s="26">
        <v>13</v>
      </c>
      <c r="G15" s="99">
        <v>15</v>
      </c>
      <c r="H15" s="1"/>
    </row>
    <row r="16" spans="1:12" s="42" customFormat="1" ht="14.1" customHeight="1" x14ac:dyDescent="0.25">
      <c r="A16" s="96"/>
      <c r="B16" s="26">
        <v>1345</v>
      </c>
      <c r="C16" s="100" t="s">
        <v>86</v>
      </c>
      <c r="D16" s="98">
        <v>1000</v>
      </c>
      <c r="E16" s="26">
        <v>1125</v>
      </c>
      <c r="F16" s="26">
        <v>1110</v>
      </c>
      <c r="G16" s="99">
        <v>1100</v>
      </c>
    </row>
    <row r="17" spans="1:8" s="42" customFormat="1" ht="14.1" customHeight="1" x14ac:dyDescent="0.25">
      <c r="A17" s="96"/>
      <c r="B17" s="26">
        <v>1349</v>
      </c>
      <c r="C17" s="100" t="s">
        <v>99</v>
      </c>
      <c r="D17" s="98"/>
      <c r="E17" s="26">
        <v>35</v>
      </c>
      <c r="F17" s="26"/>
      <c r="G17" s="99">
        <v>10</v>
      </c>
    </row>
    <row r="18" spans="1:8" s="42" customFormat="1" ht="14.1" customHeight="1" x14ac:dyDescent="0.25">
      <c r="A18" s="96"/>
      <c r="B18" s="26">
        <v>1356</v>
      </c>
      <c r="C18" s="97" t="s">
        <v>89</v>
      </c>
      <c r="D18" s="98">
        <v>150</v>
      </c>
      <c r="E18" s="26">
        <v>150</v>
      </c>
      <c r="F18" s="26">
        <v>157</v>
      </c>
      <c r="G18" s="99">
        <v>150</v>
      </c>
    </row>
    <row r="19" spans="1:8" s="42" customFormat="1" ht="14.1" customHeight="1" x14ac:dyDescent="0.25">
      <c r="A19" s="96"/>
      <c r="B19" s="26">
        <v>1361</v>
      </c>
      <c r="C19" s="97" t="s">
        <v>90</v>
      </c>
      <c r="D19" s="98">
        <v>20</v>
      </c>
      <c r="E19" s="26">
        <v>20</v>
      </c>
      <c r="F19" s="26">
        <v>20</v>
      </c>
      <c r="G19" s="99">
        <v>15</v>
      </c>
    </row>
    <row r="20" spans="1:8" s="42" customFormat="1" ht="14.1" customHeight="1" x14ac:dyDescent="0.25">
      <c r="A20" s="96"/>
      <c r="B20" s="26">
        <v>1381</v>
      </c>
      <c r="C20" s="97" t="s">
        <v>91</v>
      </c>
      <c r="D20" s="98">
        <v>150</v>
      </c>
      <c r="E20" s="26">
        <v>260</v>
      </c>
      <c r="F20" s="26">
        <v>259</v>
      </c>
      <c r="G20" s="99">
        <v>200</v>
      </c>
    </row>
    <row r="21" spans="1:8" s="42" customFormat="1" ht="14.1" customHeight="1" thickBot="1" x14ac:dyDescent="0.3">
      <c r="A21" s="101"/>
      <c r="B21" s="17">
        <v>1511</v>
      </c>
      <c r="C21" s="102" t="s">
        <v>92</v>
      </c>
      <c r="D21" s="103">
        <v>1800</v>
      </c>
      <c r="E21" s="17">
        <v>1800</v>
      </c>
      <c r="F21" s="17">
        <v>1800</v>
      </c>
      <c r="G21" s="20">
        <v>1800</v>
      </c>
    </row>
    <row r="22" spans="1:8" s="42" customFormat="1" ht="15.75" customHeight="1" thickBot="1" x14ac:dyDescent="0.3">
      <c r="A22" s="68" t="s">
        <v>53</v>
      </c>
      <c r="B22" s="104"/>
      <c r="C22" s="105"/>
      <c r="D22" s="106">
        <f>SUM(D7:D21)</f>
        <v>26000</v>
      </c>
      <c r="E22" s="106">
        <f>SUM(E7:E21)</f>
        <v>33079</v>
      </c>
      <c r="F22" s="106">
        <f>SUM(F7:F21)</f>
        <v>34427</v>
      </c>
      <c r="G22" s="107">
        <f>SUM(G7:G21)</f>
        <v>32690</v>
      </c>
    </row>
    <row r="23" spans="1:8" s="42" customFormat="1" ht="14.1" customHeight="1" x14ac:dyDescent="0.25">
      <c r="A23" s="108"/>
      <c r="B23" s="109" t="s">
        <v>96</v>
      </c>
      <c r="C23" s="110"/>
      <c r="D23" s="48">
        <v>0</v>
      </c>
      <c r="E23" s="49">
        <v>0</v>
      </c>
      <c r="F23" s="49">
        <v>0</v>
      </c>
      <c r="G23" s="95">
        <v>500</v>
      </c>
    </row>
    <row r="24" spans="1:8" s="42" customFormat="1" ht="14.1" customHeight="1" x14ac:dyDescent="0.25">
      <c r="A24" s="111"/>
      <c r="B24" s="112" t="s">
        <v>95</v>
      </c>
      <c r="C24" s="112"/>
      <c r="D24" s="113">
        <v>500</v>
      </c>
      <c r="E24" s="77">
        <v>500</v>
      </c>
      <c r="F24" s="77">
        <v>500</v>
      </c>
      <c r="G24" s="114">
        <v>800</v>
      </c>
    </row>
    <row r="25" spans="1:8" s="42" customFormat="1" ht="14.1" customHeight="1" x14ac:dyDescent="0.25">
      <c r="A25" s="115">
        <v>2144</v>
      </c>
      <c r="B25" s="77" t="s">
        <v>56</v>
      </c>
      <c r="C25" s="116"/>
      <c r="D25" s="113">
        <v>6</v>
      </c>
      <c r="E25" s="77">
        <v>6</v>
      </c>
      <c r="F25" s="77">
        <v>6</v>
      </c>
      <c r="G25" s="114">
        <v>6</v>
      </c>
    </row>
    <row r="26" spans="1:8" s="42" customFormat="1" ht="14.1" customHeight="1" x14ac:dyDescent="0.25">
      <c r="A26" s="113">
        <v>2321</v>
      </c>
      <c r="B26" s="77" t="s">
        <v>45</v>
      </c>
      <c r="C26" s="116"/>
      <c r="D26" s="113">
        <v>2000</v>
      </c>
      <c r="E26" s="77">
        <v>2000</v>
      </c>
      <c r="F26" s="77">
        <v>2000</v>
      </c>
      <c r="G26" s="114">
        <v>2000</v>
      </c>
    </row>
    <row r="27" spans="1:8" s="42" customFormat="1" ht="14.1" customHeight="1" x14ac:dyDescent="0.25">
      <c r="A27" s="53">
        <v>3322</v>
      </c>
      <c r="B27" s="26" t="s">
        <v>61</v>
      </c>
      <c r="C27" s="52"/>
      <c r="D27" s="53">
        <v>50</v>
      </c>
      <c r="E27" s="26">
        <v>50</v>
      </c>
      <c r="F27" s="26">
        <v>66</v>
      </c>
      <c r="G27" s="99">
        <v>50</v>
      </c>
    </row>
    <row r="28" spans="1:8" s="42" customFormat="1" ht="14.1" customHeight="1" x14ac:dyDescent="0.25">
      <c r="A28" s="53">
        <v>3341</v>
      </c>
      <c r="B28" s="26" t="s">
        <v>67</v>
      </c>
      <c r="C28" s="52"/>
      <c r="D28" s="53">
        <v>5</v>
      </c>
      <c r="E28" s="26">
        <v>5</v>
      </c>
      <c r="F28" s="26">
        <v>4</v>
      </c>
      <c r="G28" s="99">
        <v>5</v>
      </c>
    </row>
    <row r="29" spans="1:8" s="42" customFormat="1" ht="14.1" customHeight="1" thickBot="1" x14ac:dyDescent="0.3">
      <c r="A29" s="36">
        <v>3349</v>
      </c>
      <c r="B29" s="21" t="s">
        <v>46</v>
      </c>
      <c r="C29" s="66"/>
      <c r="D29" s="36">
        <v>5</v>
      </c>
      <c r="E29" s="21">
        <v>5</v>
      </c>
      <c r="F29" s="21">
        <v>5</v>
      </c>
      <c r="G29" s="22">
        <v>5</v>
      </c>
    </row>
    <row r="30" spans="1:8" s="42" customFormat="1" ht="14.1" customHeight="1" x14ac:dyDescent="0.25">
      <c r="H30" s="117"/>
    </row>
    <row r="31" spans="1:8" s="42" customFormat="1" ht="14.1" customHeight="1" x14ac:dyDescent="0.25">
      <c r="A31" s="328" t="s">
        <v>40</v>
      </c>
      <c r="B31" s="328"/>
      <c r="C31" s="328"/>
      <c r="D31" s="328"/>
      <c r="E31" s="328"/>
      <c r="F31" s="328"/>
      <c r="G31" s="328"/>
    </row>
    <row r="32" spans="1:8" s="42" customFormat="1" ht="14.1" customHeight="1" thickBot="1" x14ac:dyDescent="0.3">
      <c r="A32" s="151"/>
      <c r="B32" s="151"/>
      <c r="C32" s="151"/>
      <c r="D32" s="151"/>
      <c r="E32" s="151"/>
      <c r="F32" s="151"/>
      <c r="G32" s="151"/>
    </row>
    <row r="33" spans="1:7" s="42" customFormat="1" ht="14.1" customHeight="1" x14ac:dyDescent="0.25">
      <c r="D33" s="2" t="s">
        <v>37</v>
      </c>
      <c r="E33" s="4" t="s">
        <v>135</v>
      </c>
      <c r="F33" s="5" t="s">
        <v>35</v>
      </c>
      <c r="G33" s="6" t="s">
        <v>36</v>
      </c>
    </row>
    <row r="34" spans="1:7" s="42" customFormat="1" ht="14.1" customHeight="1" thickBot="1" x14ac:dyDescent="0.3">
      <c r="D34" s="33" t="s">
        <v>76</v>
      </c>
      <c r="E34" s="30" t="s">
        <v>76</v>
      </c>
      <c r="F34" s="31" t="s">
        <v>77</v>
      </c>
      <c r="G34" s="32" t="s">
        <v>78</v>
      </c>
    </row>
    <row r="35" spans="1:7" s="42" customFormat="1" ht="14.1" customHeight="1" x14ac:dyDescent="0.25">
      <c r="A35" s="48">
        <v>3399</v>
      </c>
      <c r="B35" s="49" t="s">
        <v>107</v>
      </c>
      <c r="C35" s="93"/>
      <c r="D35" s="48">
        <v>100</v>
      </c>
      <c r="E35" s="49">
        <v>40</v>
      </c>
      <c r="F35" s="49">
        <v>36</v>
      </c>
      <c r="G35" s="95">
        <v>100</v>
      </c>
    </row>
    <row r="36" spans="1:7" s="42" customFormat="1" ht="14.1" customHeight="1" x14ac:dyDescent="0.25">
      <c r="A36" s="113">
        <v>3412</v>
      </c>
      <c r="B36" s="77" t="s">
        <v>47</v>
      </c>
      <c r="C36" s="150"/>
      <c r="D36" s="113">
        <v>30</v>
      </c>
      <c r="E36" s="77">
        <v>50</v>
      </c>
      <c r="F36" s="77">
        <v>47.5</v>
      </c>
      <c r="G36" s="114">
        <v>40</v>
      </c>
    </row>
    <row r="37" spans="1:7" s="42" customFormat="1" ht="14.1" customHeight="1" x14ac:dyDescent="0.25">
      <c r="A37" s="113">
        <v>3612</v>
      </c>
      <c r="B37" s="77" t="s">
        <v>62</v>
      </c>
      <c r="C37" s="150"/>
      <c r="D37" s="113">
        <v>1200</v>
      </c>
      <c r="E37" s="77">
        <v>1200</v>
      </c>
      <c r="F37" s="77">
        <v>1184</v>
      </c>
      <c r="G37" s="114">
        <v>1200</v>
      </c>
    </row>
    <row r="38" spans="1:7" s="42" customFormat="1" ht="14.1" customHeight="1" x14ac:dyDescent="0.25">
      <c r="A38" s="53">
        <v>3613</v>
      </c>
      <c r="B38" s="26" t="s">
        <v>63</v>
      </c>
      <c r="C38" s="97"/>
      <c r="D38" s="53">
        <v>550</v>
      </c>
      <c r="E38" s="26">
        <v>550</v>
      </c>
      <c r="F38" s="26">
        <v>550</v>
      </c>
      <c r="G38" s="99">
        <v>550</v>
      </c>
    </row>
    <row r="39" spans="1:7" s="42" customFormat="1" ht="14.1" customHeight="1" x14ac:dyDescent="0.25">
      <c r="A39" s="53">
        <v>3632</v>
      </c>
      <c r="B39" s="26" t="s">
        <v>64</v>
      </c>
      <c r="C39" s="97"/>
      <c r="D39" s="53">
        <v>50</v>
      </c>
      <c r="E39" s="26">
        <v>65</v>
      </c>
      <c r="F39" s="26">
        <v>65</v>
      </c>
      <c r="G39" s="99">
        <v>30</v>
      </c>
    </row>
    <row r="40" spans="1:7" s="42" customFormat="1" ht="14.1" customHeight="1" x14ac:dyDescent="0.25">
      <c r="A40" s="53">
        <v>3633</v>
      </c>
      <c r="B40" s="26" t="s">
        <v>31</v>
      </c>
      <c r="C40" s="97"/>
      <c r="D40" s="53">
        <v>40</v>
      </c>
      <c r="E40" s="26">
        <v>40</v>
      </c>
      <c r="F40" s="26">
        <v>39</v>
      </c>
      <c r="G40" s="99">
        <v>40</v>
      </c>
    </row>
    <row r="41" spans="1:7" s="42" customFormat="1" ht="14.1" customHeight="1" x14ac:dyDescent="0.25">
      <c r="A41" s="53">
        <v>3639</v>
      </c>
      <c r="B41" s="26" t="s">
        <v>57</v>
      </c>
      <c r="C41" s="97"/>
      <c r="D41" s="53">
        <v>80</v>
      </c>
      <c r="E41" s="26">
        <v>80</v>
      </c>
      <c r="F41" s="26">
        <v>70</v>
      </c>
      <c r="G41" s="99">
        <v>80</v>
      </c>
    </row>
    <row r="42" spans="1:7" s="42" customFormat="1" ht="14.1" customHeight="1" x14ac:dyDescent="0.25">
      <c r="A42" s="53">
        <v>3725</v>
      </c>
      <c r="B42" s="26" t="s">
        <v>19</v>
      </c>
      <c r="C42" s="97"/>
      <c r="D42" s="53">
        <v>400</v>
      </c>
      <c r="E42" s="26">
        <v>580</v>
      </c>
      <c r="F42" s="26">
        <v>579</v>
      </c>
      <c r="G42" s="99">
        <v>550</v>
      </c>
    </row>
    <row r="43" spans="1:7" s="42" customFormat="1" ht="14.1" customHeight="1" x14ac:dyDescent="0.25">
      <c r="A43" s="53">
        <v>3726</v>
      </c>
      <c r="B43" s="26" t="s">
        <v>44</v>
      </c>
      <c r="C43" s="97"/>
      <c r="D43" s="53">
        <v>50</v>
      </c>
      <c r="E43" s="26">
        <v>50</v>
      </c>
      <c r="F43" s="26">
        <v>30</v>
      </c>
      <c r="G43" s="99">
        <v>30</v>
      </c>
    </row>
    <row r="44" spans="1:7" s="42" customFormat="1" ht="14.1" customHeight="1" x14ac:dyDescent="0.25">
      <c r="A44" s="53">
        <v>6171</v>
      </c>
      <c r="B44" s="26" t="s">
        <v>68</v>
      </c>
      <c r="C44" s="97"/>
      <c r="D44" s="53">
        <v>20</v>
      </c>
      <c r="E44" s="26">
        <v>20</v>
      </c>
      <c r="F44" s="26">
        <v>30</v>
      </c>
      <c r="G44" s="99">
        <v>20</v>
      </c>
    </row>
    <row r="45" spans="1:7" s="42" customFormat="1" ht="14.1" customHeight="1" thickBot="1" x14ac:dyDescent="0.3">
      <c r="A45" s="36">
        <v>6310</v>
      </c>
      <c r="B45" s="21" t="s">
        <v>20</v>
      </c>
      <c r="C45" s="24"/>
      <c r="D45" s="36">
        <v>50</v>
      </c>
      <c r="E45" s="21">
        <v>1250</v>
      </c>
      <c r="F45" s="21">
        <v>1800</v>
      </c>
      <c r="G45" s="22">
        <v>500</v>
      </c>
    </row>
    <row r="46" spans="1:7" s="42" customFormat="1" ht="16.149999999999999" customHeight="1" thickBot="1" x14ac:dyDescent="0.3">
      <c r="A46" s="118" t="s">
        <v>54</v>
      </c>
      <c r="B46" s="23"/>
      <c r="C46" s="119"/>
      <c r="D46" s="120">
        <f>SUM(D23:D38,D39:D45)</f>
        <v>5136</v>
      </c>
      <c r="E46" s="106">
        <f>SUM(E23:E38,E39:E45)</f>
        <v>6491</v>
      </c>
      <c r="F46" s="106">
        <f>SUM(F23:F38,F39:F45)</f>
        <v>7011.5</v>
      </c>
      <c r="G46" s="107">
        <f>SUM(G23:G38,G39:G45)</f>
        <v>6506</v>
      </c>
    </row>
    <row r="47" spans="1:7" s="42" customFormat="1" ht="14.1" customHeight="1" thickBot="1" x14ac:dyDescent="0.3">
      <c r="A47" s="18">
        <v>3639</v>
      </c>
      <c r="B47" s="17" t="s">
        <v>58</v>
      </c>
      <c r="C47" s="19"/>
      <c r="D47" s="18">
        <v>50</v>
      </c>
      <c r="E47" s="17">
        <v>755</v>
      </c>
      <c r="F47" s="17">
        <v>760</v>
      </c>
      <c r="G47" s="20">
        <v>100</v>
      </c>
    </row>
    <row r="48" spans="1:7" s="42" customFormat="1" ht="16.149999999999999" customHeight="1" thickBot="1" x14ac:dyDescent="0.3">
      <c r="A48" s="68" t="s">
        <v>55</v>
      </c>
      <c r="B48" s="104"/>
      <c r="C48" s="105"/>
      <c r="D48" s="106">
        <v>50</v>
      </c>
      <c r="E48" s="106">
        <v>755</v>
      </c>
      <c r="F48" s="106">
        <v>760</v>
      </c>
      <c r="G48" s="107">
        <v>100</v>
      </c>
    </row>
    <row r="49" spans="1:8" s="42" customFormat="1" ht="14.1" customHeight="1" x14ac:dyDescent="0.25">
      <c r="A49" s="92"/>
      <c r="B49" s="49">
        <v>4112</v>
      </c>
      <c r="C49" s="93" t="s">
        <v>18</v>
      </c>
      <c r="D49" s="121">
        <v>544.6</v>
      </c>
      <c r="E49" s="122">
        <v>544.6</v>
      </c>
      <c r="F49" s="122">
        <v>544.6</v>
      </c>
      <c r="G49" s="123">
        <v>655.9</v>
      </c>
      <c r="H49" s="124"/>
    </row>
    <row r="50" spans="1:8" s="42" customFormat="1" ht="28.15" customHeight="1" x14ac:dyDescent="0.25">
      <c r="A50" s="96"/>
      <c r="B50" s="26">
        <v>4216</v>
      </c>
      <c r="C50" s="29" t="s">
        <v>93</v>
      </c>
      <c r="D50" s="27">
        <v>0</v>
      </c>
      <c r="E50" s="148">
        <v>8032.07</v>
      </c>
      <c r="F50" s="148">
        <v>7032.07</v>
      </c>
      <c r="G50" s="149">
        <v>1000</v>
      </c>
    </row>
    <row r="51" spans="1:8" s="42" customFormat="1" ht="14.1" customHeight="1" thickBot="1" x14ac:dyDescent="0.3">
      <c r="A51" s="36">
        <v>6330</v>
      </c>
      <c r="B51" s="23">
        <v>4134</v>
      </c>
      <c r="C51" s="24" t="s">
        <v>60</v>
      </c>
      <c r="D51" s="28">
        <v>220</v>
      </c>
      <c r="E51" s="21">
        <v>220</v>
      </c>
      <c r="F51" s="21">
        <v>221</v>
      </c>
      <c r="G51" s="22">
        <v>230</v>
      </c>
      <c r="H51" s="117"/>
    </row>
    <row r="52" spans="1:8" s="42" customFormat="1" ht="16.5" thickBot="1" x14ac:dyDescent="0.3">
      <c r="A52" s="68" t="s">
        <v>59</v>
      </c>
      <c r="B52" s="125"/>
      <c r="C52" s="126"/>
      <c r="D52" s="127">
        <f t="shared" ref="D52:F52" si="0">SUM(D49:D51)</f>
        <v>764.6</v>
      </c>
      <c r="E52" s="127">
        <f t="shared" si="0"/>
        <v>8796.67</v>
      </c>
      <c r="F52" s="127">
        <f t="shared" si="0"/>
        <v>7797.67</v>
      </c>
      <c r="G52" s="127">
        <f>SUM(G49:G51)</f>
        <v>1885.9</v>
      </c>
    </row>
    <row r="53" spans="1:8" s="42" customFormat="1" ht="17.649999999999999" customHeight="1" x14ac:dyDescent="0.25">
      <c r="A53" s="72"/>
      <c r="B53" s="72"/>
      <c r="C53" s="72"/>
      <c r="D53" s="72"/>
      <c r="E53" s="72"/>
      <c r="F53" s="72"/>
      <c r="G53" s="72"/>
    </row>
    <row r="54" spans="1:8" s="42" customFormat="1" ht="16.5" thickBot="1" x14ac:dyDescent="0.3">
      <c r="A54" s="43" t="s">
        <v>3</v>
      </c>
      <c r="B54" s="72"/>
      <c r="C54" s="72"/>
      <c r="D54" s="72"/>
      <c r="E54" s="72"/>
      <c r="F54" s="72"/>
    </row>
    <row r="55" spans="1:8" s="42" customFormat="1" ht="16.5" customHeight="1" x14ac:dyDescent="0.25">
      <c r="A55" s="128"/>
      <c r="B55" s="5">
        <v>8115</v>
      </c>
      <c r="C55" s="34" t="s">
        <v>73</v>
      </c>
      <c r="D55" s="129">
        <v>55000</v>
      </c>
      <c r="E55" s="129">
        <v>63500</v>
      </c>
      <c r="F55" s="129">
        <v>63500</v>
      </c>
      <c r="G55" s="130">
        <v>25000</v>
      </c>
    </row>
    <row r="56" spans="1:8" s="42" customFormat="1" ht="16.5" customHeight="1" thickBot="1" x14ac:dyDescent="0.3">
      <c r="A56" s="36"/>
      <c r="B56" s="35">
        <v>8117</v>
      </c>
      <c r="C56" s="21" t="s">
        <v>104</v>
      </c>
      <c r="D56" s="131">
        <v>0</v>
      </c>
      <c r="E56" s="131">
        <v>0</v>
      </c>
      <c r="F56" s="131">
        <v>0</v>
      </c>
      <c r="G56" s="132">
        <v>25000</v>
      </c>
    </row>
    <row r="57" spans="1:8" s="42" customFormat="1" ht="17.649999999999999" customHeight="1" thickBot="1" x14ac:dyDescent="0.3">
      <c r="A57" s="72"/>
      <c r="B57" s="72"/>
      <c r="C57" s="72"/>
      <c r="D57" s="72"/>
      <c r="E57" s="72"/>
      <c r="F57" s="72"/>
      <c r="G57" s="72"/>
    </row>
    <row r="58" spans="1:8" s="42" customFormat="1" ht="16.5" thickBot="1" x14ac:dyDescent="0.3">
      <c r="A58" s="85" t="s">
        <v>65</v>
      </c>
      <c r="B58" s="133"/>
      <c r="C58" s="133"/>
      <c r="D58" s="134">
        <f>SUM(D22,D46,D48,D52,D55)</f>
        <v>86950.6</v>
      </c>
      <c r="E58" s="134">
        <f>SUM(E22,E46,E48,E52)</f>
        <v>49121.67</v>
      </c>
      <c r="F58" s="134">
        <f>SUM(F22,F46,F48,F52)</f>
        <v>49996.17</v>
      </c>
      <c r="G58" s="134">
        <f>SUM(G22,G46,G48,G52,G55,G56)</f>
        <v>91181.9</v>
      </c>
    </row>
    <row r="61" spans="1:8" x14ac:dyDescent="0.25">
      <c r="A61" s="327" t="s">
        <v>41</v>
      </c>
      <c r="B61" s="327"/>
      <c r="C61" s="327"/>
      <c r="D61" s="327"/>
      <c r="E61" s="327"/>
      <c r="F61" s="327"/>
      <c r="G61" s="327"/>
    </row>
  </sheetData>
  <mergeCells count="4">
    <mergeCell ref="A1:G1"/>
    <mergeCell ref="A2:G2"/>
    <mergeCell ref="A61:G61"/>
    <mergeCell ref="A31:G31"/>
  </mergeCells>
  <pageMargins left="0.98425196850393704" right="0.43307086614173229" top="0.98425196850393704" bottom="0.98425196850393704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67"/>
  <sheetViews>
    <sheetView topLeftCell="A49" zoomScale="120" zoomScaleNormal="120" workbookViewId="0">
      <selection activeCell="D7" sqref="D7"/>
    </sheetView>
  </sheetViews>
  <sheetFormatPr defaultRowHeight="15" x14ac:dyDescent="0.25"/>
  <cols>
    <col min="1" max="1" width="6.7109375" customWidth="1"/>
    <col min="2" max="2" width="60.7109375" customWidth="1"/>
    <col min="3" max="5" width="12.7109375" customWidth="1"/>
    <col min="6" max="6" width="13.7109375" customWidth="1"/>
  </cols>
  <sheetData>
    <row r="1" spans="1:7" s="42" customFormat="1" x14ac:dyDescent="0.25">
      <c r="A1" s="43"/>
      <c r="C1" s="2" t="s">
        <v>37</v>
      </c>
      <c r="D1" s="4" t="s">
        <v>135</v>
      </c>
      <c r="E1" s="5" t="s">
        <v>35</v>
      </c>
      <c r="F1" s="6" t="s">
        <v>36</v>
      </c>
    </row>
    <row r="2" spans="1:7" s="42" customFormat="1" ht="15.75" thickBot="1" x14ac:dyDescent="0.3">
      <c r="C2" s="33" t="s">
        <v>76</v>
      </c>
      <c r="D2" s="30" t="s">
        <v>76</v>
      </c>
      <c r="E2" s="31" t="s">
        <v>77</v>
      </c>
      <c r="F2" s="32" t="s">
        <v>78</v>
      </c>
    </row>
    <row r="3" spans="1:7" s="42" customFormat="1" ht="14.1" customHeight="1" thickBot="1" x14ac:dyDescent="0.3">
      <c r="A3" s="44" t="s">
        <v>0</v>
      </c>
      <c r="B3" s="45"/>
      <c r="C3" s="12" t="s">
        <v>6</v>
      </c>
      <c r="D3" s="13" t="s">
        <v>6</v>
      </c>
      <c r="E3" s="13" t="s">
        <v>6</v>
      </c>
      <c r="F3" s="14" t="s">
        <v>6</v>
      </c>
    </row>
    <row r="4" spans="1:7" s="42" customFormat="1" ht="14.1" customHeight="1" x14ac:dyDescent="0.25">
      <c r="A4" s="46">
        <v>2212</v>
      </c>
      <c r="B4" s="47" t="s">
        <v>25</v>
      </c>
      <c r="C4" s="48">
        <v>500</v>
      </c>
      <c r="D4" s="49">
        <v>500</v>
      </c>
      <c r="E4" s="49">
        <v>200</v>
      </c>
      <c r="F4" s="50">
        <v>3500</v>
      </c>
    </row>
    <row r="5" spans="1:7" s="42" customFormat="1" ht="14.1" customHeight="1" x14ac:dyDescent="0.25">
      <c r="A5" s="51">
        <v>2219</v>
      </c>
      <c r="B5" s="52" t="s">
        <v>27</v>
      </c>
      <c r="C5" s="53">
        <v>50</v>
      </c>
      <c r="D5" s="26">
        <v>50</v>
      </c>
      <c r="E5" s="26">
        <v>2</v>
      </c>
      <c r="F5" s="54">
        <v>50</v>
      </c>
    </row>
    <row r="6" spans="1:7" s="42" customFormat="1" ht="14.1" customHeight="1" x14ac:dyDescent="0.25">
      <c r="A6" s="51">
        <v>2292</v>
      </c>
      <c r="B6" s="52" t="s">
        <v>32</v>
      </c>
      <c r="C6" s="53">
        <v>202</v>
      </c>
      <c r="D6" s="26">
        <v>202</v>
      </c>
      <c r="E6" s="26">
        <v>202</v>
      </c>
      <c r="F6" s="54">
        <v>195</v>
      </c>
    </row>
    <row r="7" spans="1:7" s="42" customFormat="1" ht="14.1" customHeight="1" x14ac:dyDescent="0.25">
      <c r="A7" s="51">
        <v>2321</v>
      </c>
      <c r="B7" s="52" t="s">
        <v>7</v>
      </c>
      <c r="C7" s="53">
        <v>5782</v>
      </c>
      <c r="D7" s="26">
        <v>7233</v>
      </c>
      <c r="E7" s="26">
        <v>3400</v>
      </c>
      <c r="F7" s="54">
        <v>7072</v>
      </c>
      <c r="G7" s="42" t="s">
        <v>94</v>
      </c>
    </row>
    <row r="8" spans="1:7" s="42" customFormat="1" ht="14.1" customHeight="1" x14ac:dyDescent="0.25">
      <c r="A8" s="51">
        <v>3113</v>
      </c>
      <c r="B8" s="52" t="s">
        <v>2</v>
      </c>
      <c r="C8" s="53">
        <v>2759</v>
      </c>
      <c r="D8" s="26">
        <v>3772</v>
      </c>
      <c r="E8" s="26">
        <v>3772</v>
      </c>
      <c r="F8" s="55">
        <v>4437.3</v>
      </c>
    </row>
    <row r="9" spans="1:7" s="42" customFormat="1" ht="14.1" customHeight="1" x14ac:dyDescent="0.25">
      <c r="A9" s="51">
        <v>3314</v>
      </c>
      <c r="B9" s="52" t="s">
        <v>21</v>
      </c>
      <c r="C9" s="53">
        <v>80</v>
      </c>
      <c r="D9" s="26">
        <v>158</v>
      </c>
      <c r="E9" s="26">
        <v>155</v>
      </c>
      <c r="F9" s="54">
        <v>100</v>
      </c>
    </row>
    <row r="10" spans="1:7" s="42" customFormat="1" ht="14.1" customHeight="1" x14ac:dyDescent="0.25">
      <c r="A10" s="51">
        <v>3322</v>
      </c>
      <c r="B10" s="52" t="s">
        <v>50</v>
      </c>
      <c r="C10" s="53">
        <v>400</v>
      </c>
      <c r="D10" s="26">
        <v>400</v>
      </c>
      <c r="E10" s="26">
        <v>366</v>
      </c>
      <c r="F10" s="54">
        <v>400</v>
      </c>
    </row>
    <row r="11" spans="1:7" s="42" customFormat="1" ht="14.1" customHeight="1" x14ac:dyDescent="0.25">
      <c r="A11" s="51">
        <v>3330</v>
      </c>
      <c r="B11" s="52" t="s">
        <v>33</v>
      </c>
      <c r="C11" s="53">
        <v>15</v>
      </c>
      <c r="D11" s="26">
        <v>40</v>
      </c>
      <c r="E11" s="26">
        <v>40</v>
      </c>
      <c r="F11" s="54">
        <v>30</v>
      </c>
    </row>
    <row r="12" spans="1:7" s="42" customFormat="1" ht="14.1" customHeight="1" x14ac:dyDescent="0.25">
      <c r="A12" s="51">
        <v>3341</v>
      </c>
      <c r="B12" s="52" t="s">
        <v>8</v>
      </c>
      <c r="C12" s="53">
        <v>100</v>
      </c>
      <c r="D12" s="26">
        <v>100</v>
      </c>
      <c r="E12" s="26">
        <v>15</v>
      </c>
      <c r="F12" s="54">
        <v>100</v>
      </c>
    </row>
    <row r="13" spans="1:7" s="42" customFormat="1" ht="14.45" customHeight="1" x14ac:dyDescent="0.25">
      <c r="A13" s="51">
        <v>3349</v>
      </c>
      <c r="B13" s="52" t="s">
        <v>9</v>
      </c>
      <c r="C13" s="53">
        <v>120</v>
      </c>
      <c r="D13" s="26">
        <v>120</v>
      </c>
      <c r="E13" s="26">
        <v>105</v>
      </c>
      <c r="F13" s="54">
        <v>110</v>
      </c>
    </row>
    <row r="14" spans="1:7" s="42" customFormat="1" ht="14.1" customHeight="1" x14ac:dyDescent="0.25">
      <c r="A14" s="51">
        <v>3399</v>
      </c>
      <c r="B14" s="52" t="s">
        <v>22</v>
      </c>
      <c r="C14" s="53">
        <v>1000</v>
      </c>
      <c r="D14" s="26">
        <v>1000</v>
      </c>
      <c r="E14" s="26">
        <v>730</v>
      </c>
      <c r="F14" s="54">
        <v>1000</v>
      </c>
    </row>
    <row r="15" spans="1:7" s="42" customFormat="1" ht="14.1" customHeight="1" x14ac:dyDescent="0.25">
      <c r="A15" s="51">
        <v>3412</v>
      </c>
      <c r="B15" s="52" t="s">
        <v>97</v>
      </c>
      <c r="C15" s="53">
        <v>200</v>
      </c>
      <c r="D15" s="26">
        <v>665</v>
      </c>
      <c r="E15" s="26">
        <v>420</v>
      </c>
      <c r="F15" s="54">
        <v>600</v>
      </c>
    </row>
    <row r="16" spans="1:7" s="42" customFormat="1" ht="14.1" customHeight="1" x14ac:dyDescent="0.25">
      <c r="A16" s="51">
        <v>3419</v>
      </c>
      <c r="B16" s="52" t="s">
        <v>28</v>
      </c>
      <c r="C16" s="53">
        <v>240</v>
      </c>
      <c r="D16" s="26">
        <v>240</v>
      </c>
      <c r="E16" s="26">
        <v>240</v>
      </c>
      <c r="F16" s="55">
        <v>210</v>
      </c>
    </row>
    <row r="17" spans="1:6" s="42" customFormat="1" ht="14.1" customHeight="1" x14ac:dyDescent="0.25">
      <c r="A17" s="51">
        <v>3429</v>
      </c>
      <c r="B17" s="52" t="s">
        <v>29</v>
      </c>
      <c r="C17" s="53">
        <v>130</v>
      </c>
      <c r="D17" s="26">
        <v>145</v>
      </c>
      <c r="E17" s="26">
        <v>145</v>
      </c>
      <c r="F17" s="54">
        <v>140</v>
      </c>
    </row>
    <row r="18" spans="1:6" s="42" customFormat="1" ht="14.1" customHeight="1" x14ac:dyDescent="0.25">
      <c r="A18" s="51">
        <v>3525</v>
      </c>
      <c r="B18" s="52" t="s">
        <v>48</v>
      </c>
      <c r="C18" s="53">
        <v>10</v>
      </c>
      <c r="D18" s="26">
        <v>10</v>
      </c>
      <c r="E18" s="26">
        <v>10</v>
      </c>
      <c r="F18" s="54">
        <v>10</v>
      </c>
    </row>
    <row r="19" spans="1:6" s="42" customFormat="1" ht="14.1" customHeight="1" x14ac:dyDescent="0.25">
      <c r="A19" s="51">
        <v>3612</v>
      </c>
      <c r="B19" s="52" t="s">
        <v>10</v>
      </c>
      <c r="C19" s="53">
        <v>900</v>
      </c>
      <c r="D19" s="26">
        <v>900</v>
      </c>
      <c r="E19" s="26">
        <v>450</v>
      </c>
      <c r="F19" s="54">
        <v>800</v>
      </c>
    </row>
    <row r="20" spans="1:6" s="42" customFormat="1" ht="14.1" customHeight="1" x14ac:dyDescent="0.25">
      <c r="A20" s="56">
        <v>3613</v>
      </c>
      <c r="B20" s="52" t="s">
        <v>11</v>
      </c>
      <c r="C20" s="53">
        <v>450</v>
      </c>
      <c r="D20" s="26">
        <v>450</v>
      </c>
      <c r="E20" s="26">
        <v>410</v>
      </c>
      <c r="F20" s="54">
        <v>800</v>
      </c>
    </row>
    <row r="21" spans="1:6" s="42" customFormat="1" ht="14.1" customHeight="1" x14ac:dyDescent="0.25">
      <c r="A21" s="56">
        <v>3631</v>
      </c>
      <c r="B21" s="52" t="s">
        <v>23</v>
      </c>
      <c r="C21" s="53">
        <v>400</v>
      </c>
      <c r="D21" s="26">
        <v>415</v>
      </c>
      <c r="E21" s="26">
        <v>340</v>
      </c>
      <c r="F21" s="54">
        <v>600</v>
      </c>
    </row>
    <row r="22" spans="1:6" s="42" customFormat="1" ht="14.1" customHeight="1" x14ac:dyDescent="0.25">
      <c r="A22" s="56">
        <v>3632</v>
      </c>
      <c r="B22" s="52" t="s">
        <v>30</v>
      </c>
      <c r="C22" s="53">
        <v>50</v>
      </c>
      <c r="D22" s="26">
        <v>50</v>
      </c>
      <c r="E22" s="26">
        <v>45</v>
      </c>
      <c r="F22" s="54">
        <v>50</v>
      </c>
    </row>
    <row r="23" spans="1:6" s="42" customFormat="1" ht="14.1" customHeight="1" x14ac:dyDescent="0.25">
      <c r="A23" s="56">
        <v>3639</v>
      </c>
      <c r="B23" s="52" t="s">
        <v>72</v>
      </c>
      <c r="C23" s="53">
        <v>400</v>
      </c>
      <c r="D23" s="26">
        <v>400</v>
      </c>
      <c r="E23" s="26">
        <v>220</v>
      </c>
      <c r="F23" s="54">
        <v>400</v>
      </c>
    </row>
    <row r="24" spans="1:6" s="42" customFormat="1" ht="14.1" customHeight="1" x14ac:dyDescent="0.25">
      <c r="A24" s="56">
        <v>3721</v>
      </c>
      <c r="B24" s="57" t="s">
        <v>12</v>
      </c>
      <c r="C24" s="53">
        <v>60</v>
      </c>
      <c r="D24" s="26">
        <v>60</v>
      </c>
      <c r="E24" s="26">
        <v>40</v>
      </c>
      <c r="F24" s="54">
        <v>80</v>
      </c>
    </row>
    <row r="25" spans="1:6" s="42" customFormat="1" ht="14.1" customHeight="1" x14ac:dyDescent="0.25">
      <c r="A25" s="56">
        <v>3722</v>
      </c>
      <c r="B25" s="57" t="s">
        <v>98</v>
      </c>
      <c r="C25" s="53">
        <v>1500</v>
      </c>
      <c r="D25" s="26">
        <v>1500</v>
      </c>
      <c r="E25" s="26">
        <v>1300</v>
      </c>
      <c r="F25" s="54">
        <v>1600</v>
      </c>
    </row>
    <row r="26" spans="1:6" s="42" customFormat="1" ht="14.1" customHeight="1" x14ac:dyDescent="0.25">
      <c r="A26" s="56">
        <v>3723</v>
      </c>
      <c r="B26" s="57" t="s">
        <v>13</v>
      </c>
      <c r="C26" s="53">
        <v>600</v>
      </c>
      <c r="D26" s="26">
        <v>600</v>
      </c>
      <c r="E26" s="26">
        <v>600</v>
      </c>
      <c r="F26" s="54">
        <v>700</v>
      </c>
    </row>
    <row r="27" spans="1:6" s="42" customFormat="1" ht="14.1" customHeight="1" x14ac:dyDescent="0.25">
      <c r="A27" s="56">
        <v>3745</v>
      </c>
      <c r="B27" s="52" t="s">
        <v>14</v>
      </c>
      <c r="C27" s="53">
        <v>600</v>
      </c>
      <c r="D27" s="26">
        <v>600</v>
      </c>
      <c r="E27" s="26">
        <v>400</v>
      </c>
      <c r="F27" s="54">
        <v>600</v>
      </c>
    </row>
    <row r="28" spans="1:6" s="42" customFormat="1" ht="14.1" customHeight="1" x14ac:dyDescent="0.25">
      <c r="A28" s="58">
        <v>5213</v>
      </c>
      <c r="B28" s="59" t="s">
        <v>52</v>
      </c>
      <c r="C28" s="60">
        <v>100</v>
      </c>
      <c r="D28" s="61">
        <v>100</v>
      </c>
      <c r="E28" s="61">
        <v>0</v>
      </c>
      <c r="F28" s="55">
        <v>100</v>
      </c>
    </row>
    <row r="29" spans="1:6" s="42" customFormat="1" ht="14.1" customHeight="1" x14ac:dyDescent="0.25">
      <c r="A29" s="56">
        <v>5511</v>
      </c>
      <c r="B29" s="52" t="s">
        <v>49</v>
      </c>
      <c r="C29" s="53">
        <v>100</v>
      </c>
      <c r="D29" s="26">
        <v>100</v>
      </c>
      <c r="E29" s="26">
        <v>100</v>
      </c>
      <c r="F29" s="54">
        <v>100</v>
      </c>
    </row>
    <row r="30" spans="1:6" s="42" customFormat="1" ht="14.1" customHeight="1" x14ac:dyDescent="0.25">
      <c r="A30" s="58">
        <v>6112</v>
      </c>
      <c r="B30" s="59" t="s">
        <v>15</v>
      </c>
      <c r="C30" s="60">
        <v>2650</v>
      </c>
      <c r="D30" s="61">
        <v>2650</v>
      </c>
      <c r="E30" s="61">
        <v>2400</v>
      </c>
      <c r="F30" s="55">
        <v>2400</v>
      </c>
    </row>
    <row r="31" spans="1:6" s="42" customFormat="1" ht="14.1" customHeight="1" thickBot="1" x14ac:dyDescent="0.3">
      <c r="A31" s="37">
        <v>6171</v>
      </c>
      <c r="B31" s="38" t="s">
        <v>16</v>
      </c>
      <c r="C31" s="39">
        <v>7500</v>
      </c>
      <c r="D31" s="40">
        <v>8244.5</v>
      </c>
      <c r="E31" s="40">
        <v>8000</v>
      </c>
      <c r="F31" s="41">
        <v>9000</v>
      </c>
    </row>
    <row r="32" spans="1:6" s="42" customFormat="1" ht="14.1" customHeight="1" x14ac:dyDescent="0.25">
      <c r="A32" s="30"/>
    </row>
    <row r="33" spans="1:6" s="42" customFormat="1" ht="14.1" customHeight="1" x14ac:dyDescent="0.25">
      <c r="A33" s="328" t="s">
        <v>42</v>
      </c>
      <c r="B33" s="328"/>
      <c r="C33" s="328"/>
      <c r="D33" s="328"/>
      <c r="E33" s="328"/>
      <c r="F33" s="328"/>
    </row>
    <row r="34" spans="1:6" s="42" customFormat="1" ht="14.1" customHeight="1" x14ac:dyDescent="0.25">
      <c r="A34" s="151"/>
      <c r="B34" s="151"/>
      <c r="C34" s="151"/>
      <c r="D34" s="151"/>
      <c r="E34" s="151"/>
      <c r="F34" s="151"/>
    </row>
    <row r="35" spans="1:6" s="42" customFormat="1" ht="14.1" customHeight="1" thickBot="1" x14ac:dyDescent="0.3">
      <c r="A35" s="151"/>
      <c r="B35" s="151"/>
      <c r="C35" s="151"/>
      <c r="D35" s="151"/>
      <c r="E35" s="151"/>
      <c r="F35" s="151"/>
    </row>
    <row r="36" spans="1:6" s="42" customFormat="1" ht="14.1" customHeight="1" x14ac:dyDescent="0.25">
      <c r="C36" s="2" t="s">
        <v>37</v>
      </c>
      <c r="D36" s="4" t="s">
        <v>135</v>
      </c>
      <c r="E36" s="5" t="s">
        <v>35</v>
      </c>
      <c r="F36" s="6" t="s">
        <v>36</v>
      </c>
    </row>
    <row r="37" spans="1:6" s="42" customFormat="1" ht="14.1" customHeight="1" thickBot="1" x14ac:dyDescent="0.3">
      <c r="A37" s="43"/>
      <c r="C37" s="3" t="s">
        <v>76</v>
      </c>
      <c r="D37" s="25" t="s">
        <v>76</v>
      </c>
      <c r="E37" s="7" t="s">
        <v>77</v>
      </c>
      <c r="F37" s="8" t="s">
        <v>78</v>
      </c>
    </row>
    <row r="38" spans="1:6" s="42" customFormat="1" ht="14.1" customHeight="1" thickBot="1" x14ac:dyDescent="0.3">
      <c r="A38" s="44" t="s">
        <v>0</v>
      </c>
      <c r="B38" s="62"/>
      <c r="C38" s="9" t="s">
        <v>6</v>
      </c>
      <c r="D38" s="10" t="s">
        <v>6</v>
      </c>
      <c r="E38" s="10" t="s">
        <v>6</v>
      </c>
      <c r="F38" s="11" t="s">
        <v>6</v>
      </c>
    </row>
    <row r="39" spans="1:6" s="42" customFormat="1" ht="14.1" customHeight="1" x14ac:dyDescent="0.25">
      <c r="A39" s="56">
        <v>6310</v>
      </c>
      <c r="B39" s="52" t="s">
        <v>34</v>
      </c>
      <c r="C39" s="48">
        <v>100</v>
      </c>
      <c r="D39" s="49">
        <v>100</v>
      </c>
      <c r="E39" s="49">
        <v>88</v>
      </c>
      <c r="F39" s="50">
        <v>70</v>
      </c>
    </row>
    <row r="40" spans="1:6" s="42" customFormat="1" ht="14.1" customHeight="1" x14ac:dyDescent="0.25">
      <c r="A40" s="56">
        <v>6320</v>
      </c>
      <c r="B40" s="52" t="s">
        <v>24</v>
      </c>
      <c r="C40" s="53">
        <v>300</v>
      </c>
      <c r="D40" s="26">
        <v>300</v>
      </c>
      <c r="E40" s="26">
        <v>220</v>
      </c>
      <c r="F40" s="54">
        <v>250</v>
      </c>
    </row>
    <row r="41" spans="1:6" s="42" customFormat="1" ht="14.1" customHeight="1" x14ac:dyDescent="0.25">
      <c r="A41" s="63">
        <v>6330</v>
      </c>
      <c r="B41" s="19" t="s">
        <v>60</v>
      </c>
      <c r="C41" s="53">
        <v>220</v>
      </c>
      <c r="D41" s="26">
        <v>230</v>
      </c>
      <c r="E41" s="26">
        <v>221</v>
      </c>
      <c r="F41" s="54">
        <v>230</v>
      </c>
    </row>
    <row r="42" spans="1:6" s="42" customFormat="1" ht="14.1" customHeight="1" x14ac:dyDescent="0.25">
      <c r="A42" s="63">
        <v>6399</v>
      </c>
      <c r="B42" s="19" t="s">
        <v>39</v>
      </c>
      <c r="C42" s="53">
        <v>550</v>
      </c>
      <c r="D42" s="26">
        <v>1150</v>
      </c>
      <c r="E42" s="26">
        <v>1150</v>
      </c>
      <c r="F42" s="54">
        <v>1000</v>
      </c>
    </row>
    <row r="43" spans="1:6" s="42" customFormat="1" ht="14.1" customHeight="1" x14ac:dyDescent="0.25">
      <c r="A43" s="63">
        <v>6409</v>
      </c>
      <c r="B43" s="19" t="s">
        <v>17</v>
      </c>
      <c r="C43" s="18">
        <v>1195</v>
      </c>
      <c r="D43" s="17">
        <v>2905.77</v>
      </c>
      <c r="E43" s="17"/>
      <c r="F43" s="64">
        <v>3000</v>
      </c>
    </row>
    <row r="44" spans="1:6" s="42" customFormat="1" ht="14.1" customHeight="1" thickBot="1" x14ac:dyDescent="0.3">
      <c r="A44" s="65">
        <v>6402</v>
      </c>
      <c r="B44" s="66" t="s">
        <v>70</v>
      </c>
      <c r="C44" s="36">
        <v>3.53</v>
      </c>
      <c r="D44" s="21">
        <v>3.53</v>
      </c>
      <c r="E44" s="21">
        <v>3.53</v>
      </c>
      <c r="F44" s="67">
        <v>3.5</v>
      </c>
    </row>
    <row r="45" spans="1:6" s="42" customFormat="1" ht="16.149999999999999" customHeight="1" thickBot="1" x14ac:dyDescent="0.3">
      <c r="A45" s="68" t="s">
        <v>38</v>
      </c>
      <c r="B45" s="69"/>
      <c r="C45" s="70">
        <f>SUM(C4:C44)</f>
        <v>29266.53</v>
      </c>
      <c r="D45" s="70">
        <f>SUM(D4:D44)</f>
        <v>35393.799999999996</v>
      </c>
      <c r="E45" s="70">
        <f>SUM(E4:E44)</f>
        <v>25789.53</v>
      </c>
      <c r="F45" s="71">
        <f>SUM(F4:F44)</f>
        <v>39737.800000000003</v>
      </c>
    </row>
    <row r="46" spans="1:6" s="42" customFormat="1" ht="16.149999999999999" customHeight="1" thickBot="1" x14ac:dyDescent="0.3">
      <c r="A46" s="30" t="s">
        <v>0</v>
      </c>
      <c r="B46" s="72"/>
      <c r="C46" s="73"/>
      <c r="D46" s="74"/>
      <c r="E46" s="74"/>
      <c r="F46" s="75"/>
    </row>
    <row r="47" spans="1:6" s="42" customFormat="1" ht="15" customHeight="1" x14ac:dyDescent="0.25">
      <c r="A47" s="138">
        <v>2212</v>
      </c>
      <c r="B47" s="49" t="s">
        <v>103</v>
      </c>
      <c r="C47" s="139">
        <v>0</v>
      </c>
      <c r="D47" s="139">
        <v>0</v>
      </c>
      <c r="E47" s="139">
        <v>0</v>
      </c>
      <c r="F47" s="140">
        <v>100</v>
      </c>
    </row>
    <row r="48" spans="1:6" s="42" customFormat="1" ht="15" customHeight="1" x14ac:dyDescent="0.25">
      <c r="A48" s="76">
        <v>2223</v>
      </c>
      <c r="B48" s="77" t="s">
        <v>66</v>
      </c>
      <c r="C48" s="141">
        <v>240</v>
      </c>
      <c r="D48" s="142">
        <v>240</v>
      </c>
      <c r="E48" s="142">
        <v>0</v>
      </c>
      <c r="F48" s="143">
        <v>350</v>
      </c>
    </row>
    <row r="49" spans="1:6" s="42" customFormat="1" ht="15" customHeight="1" x14ac:dyDescent="0.25">
      <c r="A49" s="76">
        <v>2321</v>
      </c>
      <c r="B49" s="77" t="s">
        <v>7</v>
      </c>
      <c r="C49" s="141">
        <v>80</v>
      </c>
      <c r="D49" s="142">
        <v>80</v>
      </c>
      <c r="E49" s="142">
        <v>0</v>
      </c>
      <c r="F49" s="143">
        <v>4000</v>
      </c>
    </row>
    <row r="50" spans="1:6" s="42" customFormat="1" ht="15" customHeight="1" x14ac:dyDescent="0.25">
      <c r="A50" s="76">
        <v>2341</v>
      </c>
      <c r="B50" s="77" t="s">
        <v>101</v>
      </c>
      <c r="C50" s="141">
        <v>160</v>
      </c>
      <c r="D50" s="142">
        <v>160</v>
      </c>
      <c r="E50" s="142">
        <v>9.8320000000000007</v>
      </c>
      <c r="F50" s="143">
        <v>3000</v>
      </c>
    </row>
    <row r="51" spans="1:6" s="42" customFormat="1" ht="15" customHeight="1" x14ac:dyDescent="0.25">
      <c r="A51" s="76">
        <v>3113</v>
      </c>
      <c r="B51" s="77" t="s">
        <v>105</v>
      </c>
      <c r="C51" s="141">
        <v>0</v>
      </c>
      <c r="D51" s="142">
        <v>1600</v>
      </c>
      <c r="E51" s="142">
        <v>0</v>
      </c>
      <c r="F51" s="143">
        <v>1600</v>
      </c>
    </row>
    <row r="52" spans="1:6" s="42" customFormat="1" ht="15" customHeight="1" x14ac:dyDescent="0.25">
      <c r="A52" s="76">
        <v>3392</v>
      </c>
      <c r="B52" s="77" t="s">
        <v>71</v>
      </c>
      <c r="C52" s="144">
        <v>24812.9</v>
      </c>
      <c r="D52" s="142">
        <v>26545.7</v>
      </c>
      <c r="E52" s="142">
        <v>19041.400000000001</v>
      </c>
      <c r="F52" s="143">
        <v>7504.3</v>
      </c>
    </row>
    <row r="53" spans="1:6" s="42" customFormat="1" ht="15" customHeight="1" x14ac:dyDescent="0.25">
      <c r="A53" s="76">
        <v>3392</v>
      </c>
      <c r="B53" s="77" t="s">
        <v>100</v>
      </c>
      <c r="C53" s="141">
        <v>0</v>
      </c>
      <c r="D53" s="142">
        <v>406</v>
      </c>
      <c r="E53" s="142">
        <v>235.95</v>
      </c>
      <c r="F53" s="143">
        <v>170.05</v>
      </c>
    </row>
    <row r="54" spans="1:6" s="42" customFormat="1" ht="15" customHeight="1" x14ac:dyDescent="0.25">
      <c r="A54" s="76">
        <v>3639</v>
      </c>
      <c r="B54" s="77" t="s">
        <v>102</v>
      </c>
      <c r="C54" s="141">
        <v>0</v>
      </c>
      <c r="D54" s="142">
        <v>0</v>
      </c>
      <c r="E54" s="142">
        <v>0</v>
      </c>
      <c r="F54" s="143">
        <v>380</v>
      </c>
    </row>
    <row r="55" spans="1:6" s="42" customFormat="1" ht="15" customHeight="1" x14ac:dyDescent="0.25">
      <c r="A55" s="76">
        <v>3745</v>
      </c>
      <c r="B55" s="77" t="s">
        <v>106</v>
      </c>
      <c r="C55" s="141">
        <v>0</v>
      </c>
      <c r="D55" s="142">
        <v>0</v>
      </c>
      <c r="E55" s="142">
        <v>0</v>
      </c>
      <c r="F55" s="143">
        <v>420</v>
      </c>
    </row>
    <row r="56" spans="1:6" s="42" customFormat="1" ht="15" customHeight="1" x14ac:dyDescent="0.25">
      <c r="A56" s="78">
        <v>6171</v>
      </c>
      <c r="B56" s="26" t="s">
        <v>74</v>
      </c>
      <c r="C56" s="145">
        <v>18445.23</v>
      </c>
      <c r="D56" s="145">
        <v>20781.2</v>
      </c>
      <c r="E56" s="145">
        <v>17096.98</v>
      </c>
      <c r="F56" s="146">
        <v>3684.22</v>
      </c>
    </row>
    <row r="57" spans="1:6" s="42" customFormat="1" ht="15" customHeight="1" thickBot="1" x14ac:dyDescent="0.3">
      <c r="A57" s="135">
        <v>6409</v>
      </c>
      <c r="B57" s="23" t="s">
        <v>17</v>
      </c>
      <c r="C57" s="136"/>
      <c r="D57" s="137"/>
      <c r="E57" s="136">
        <v>0</v>
      </c>
      <c r="F57" s="147">
        <v>28285.53</v>
      </c>
    </row>
    <row r="58" spans="1:6" s="42" customFormat="1" ht="16.149999999999999" customHeight="1" thickBot="1" x14ac:dyDescent="0.3">
      <c r="A58" s="68" t="s">
        <v>51</v>
      </c>
      <c r="B58" s="69"/>
      <c r="C58" s="79">
        <f>SUM(C47:C57)</f>
        <v>43738.130000000005</v>
      </c>
      <c r="D58" s="79">
        <f>SUM(D47:D57)</f>
        <v>49812.9</v>
      </c>
      <c r="E58" s="79">
        <f>SUM(E47:E57)</f>
        <v>36384.161999999997</v>
      </c>
      <c r="F58" s="80">
        <f>SUM(F47:F57)</f>
        <v>49494.1</v>
      </c>
    </row>
    <row r="59" spans="1:6" s="42" customFormat="1" ht="16.149999999999999" customHeight="1" x14ac:dyDescent="0.25">
      <c r="A59" s="81"/>
      <c r="B59" s="72"/>
      <c r="C59" s="73"/>
      <c r="D59" s="74"/>
      <c r="E59" s="74"/>
      <c r="F59" s="75"/>
    </row>
    <row r="60" spans="1:6" s="42" customFormat="1" ht="16.5" thickBot="1" x14ac:dyDescent="0.3">
      <c r="A60" s="43" t="s">
        <v>3</v>
      </c>
      <c r="B60" s="72"/>
      <c r="C60" s="72"/>
      <c r="D60" s="72"/>
      <c r="E60" s="72"/>
      <c r="F60" s="72"/>
    </row>
    <row r="61" spans="1:6" s="42" customFormat="1" ht="14.1" customHeight="1" thickBot="1" x14ac:dyDescent="0.3">
      <c r="A61" s="15">
        <v>8124</v>
      </c>
      <c r="B61" s="16" t="s">
        <v>4</v>
      </c>
      <c r="C61" s="82">
        <v>1950</v>
      </c>
      <c r="D61" s="83"/>
      <c r="E61" s="83"/>
      <c r="F61" s="84">
        <v>1950</v>
      </c>
    </row>
    <row r="62" spans="1:6" s="42" customFormat="1" ht="10.15" customHeight="1" x14ac:dyDescent="0.25">
      <c r="C62" s="73"/>
      <c r="D62" s="73"/>
      <c r="E62" s="74"/>
      <c r="F62" s="73"/>
    </row>
    <row r="63" spans="1:6" s="42" customFormat="1" ht="10.15" customHeight="1" thickBot="1" x14ac:dyDescent="0.3">
      <c r="A63" s="72"/>
      <c r="B63" s="72"/>
      <c r="C63" s="72"/>
      <c r="D63" s="72"/>
      <c r="E63" s="72"/>
      <c r="F63" s="72"/>
    </row>
    <row r="64" spans="1:6" s="42" customFormat="1" ht="16.149999999999999" customHeight="1" thickBot="1" x14ac:dyDescent="0.3">
      <c r="A64" s="85" t="s">
        <v>5</v>
      </c>
      <c r="B64" s="86"/>
      <c r="C64" s="87">
        <f>SUM(C45,C58,C61)</f>
        <v>74954.66</v>
      </c>
      <c r="D64" s="87">
        <f>SUM(D45,D58,D61)</f>
        <v>85206.7</v>
      </c>
      <c r="E64" s="87">
        <f>SUM(E45,E58,E61)</f>
        <v>62173.691999999995</v>
      </c>
      <c r="F64" s="87">
        <f>SUM(F45,F58,F61)</f>
        <v>91181.9</v>
      </c>
    </row>
    <row r="65" spans="1:6" s="42" customFormat="1" ht="15.75" x14ac:dyDescent="0.25">
      <c r="A65" s="72"/>
      <c r="B65" s="72"/>
      <c r="C65" s="72"/>
      <c r="D65" s="72"/>
      <c r="E65" s="72"/>
      <c r="F65" s="72"/>
    </row>
    <row r="66" spans="1:6" s="42" customFormat="1" ht="15.75" x14ac:dyDescent="0.25">
      <c r="A66" s="72" t="s">
        <v>26</v>
      </c>
      <c r="B66" s="72"/>
      <c r="C66" s="72"/>
      <c r="D66" s="72"/>
      <c r="E66" s="72"/>
      <c r="F66" s="72"/>
    </row>
    <row r="67" spans="1:6" x14ac:dyDescent="0.25">
      <c r="A67" s="293" t="s">
        <v>43</v>
      </c>
      <c r="B67" s="293"/>
      <c r="C67" s="293"/>
      <c r="D67" s="293"/>
      <c r="E67" s="293"/>
      <c r="F67" s="293"/>
    </row>
  </sheetData>
  <mergeCells count="2">
    <mergeCell ref="A33:F33"/>
    <mergeCell ref="A67:F67"/>
  </mergeCells>
  <pageMargins left="0.98425196850393704" right="0.98425196850393704" top="0.78740157480314965" bottom="0.78740157480314965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B7E425-E261-4881-83E9-D3124FC3498A}">
  <dimension ref="A1:H28"/>
  <sheetViews>
    <sheetView tabSelected="1" workbookViewId="0">
      <selection activeCell="L17" sqref="L17"/>
    </sheetView>
  </sheetViews>
  <sheetFormatPr defaultColWidth="8.85546875" defaultRowHeight="15.75" x14ac:dyDescent="0.25"/>
  <cols>
    <col min="1" max="2" width="4.7109375" style="153" customWidth="1"/>
    <col min="3" max="3" width="44.7109375" style="153" customWidth="1"/>
    <col min="4" max="6" width="11.7109375" style="153" customWidth="1"/>
    <col min="7" max="16384" width="8.85546875" style="153"/>
  </cols>
  <sheetData>
    <row r="1" spans="1:6" x14ac:dyDescent="0.25">
      <c r="A1" s="330" t="s">
        <v>108</v>
      </c>
      <c r="B1" s="330"/>
      <c r="C1" s="330"/>
      <c r="D1" s="330"/>
      <c r="E1" s="330"/>
      <c r="F1" s="330"/>
    </row>
    <row r="2" spans="1:6" x14ac:dyDescent="0.25">
      <c r="A2" s="330" t="s">
        <v>109</v>
      </c>
      <c r="B2" s="330"/>
      <c r="C2" s="330"/>
      <c r="D2" s="330"/>
      <c r="E2" s="330"/>
      <c r="F2" s="330"/>
    </row>
    <row r="3" spans="1:6" x14ac:dyDescent="0.25">
      <c r="A3" s="152"/>
      <c r="B3" s="152"/>
      <c r="C3" s="152"/>
      <c r="D3" s="152"/>
      <c r="E3" s="152"/>
      <c r="F3" s="152"/>
    </row>
    <row r="4" spans="1:6" x14ac:dyDescent="0.25">
      <c r="A4" s="152"/>
      <c r="B4" s="152"/>
      <c r="C4" s="152"/>
      <c r="D4" s="152"/>
      <c r="E4" s="152"/>
      <c r="F4" s="152"/>
    </row>
    <row r="5" spans="1:6" x14ac:dyDescent="0.25">
      <c r="A5" s="331" t="s">
        <v>110</v>
      </c>
      <c r="B5" s="331" t="s">
        <v>111</v>
      </c>
      <c r="C5" s="331" t="s">
        <v>112</v>
      </c>
      <c r="D5" s="329" t="s">
        <v>113</v>
      </c>
      <c r="E5" s="329" t="s">
        <v>114</v>
      </c>
      <c r="F5" s="329" t="s">
        <v>115</v>
      </c>
    </row>
    <row r="6" spans="1:6" x14ac:dyDescent="0.25">
      <c r="A6" s="331"/>
      <c r="B6" s="331"/>
      <c r="C6" s="331"/>
      <c r="D6" s="329"/>
      <c r="E6" s="329"/>
      <c r="F6" s="329"/>
    </row>
    <row r="7" spans="1:6" x14ac:dyDescent="0.25">
      <c r="A7" s="154">
        <v>236</v>
      </c>
      <c r="B7" s="154">
        <v>100</v>
      </c>
      <c r="C7" s="155" t="s">
        <v>116</v>
      </c>
      <c r="D7" s="156">
        <v>93744.07</v>
      </c>
      <c r="E7" s="156">
        <v>110513</v>
      </c>
      <c r="F7" s="156">
        <v>110513</v>
      </c>
    </row>
    <row r="8" spans="1:6" x14ac:dyDescent="0.25">
      <c r="A8" s="154">
        <v>419</v>
      </c>
      <c r="B8" s="157">
        <v>101</v>
      </c>
      <c r="C8" s="155" t="s">
        <v>117</v>
      </c>
      <c r="D8" s="158">
        <v>220000</v>
      </c>
      <c r="E8" s="158">
        <v>220000</v>
      </c>
      <c r="F8" s="158">
        <v>230000</v>
      </c>
    </row>
    <row r="9" spans="1:6" x14ac:dyDescent="0.25">
      <c r="A9" s="154">
        <v>335</v>
      </c>
      <c r="B9" s="154">
        <v>200</v>
      </c>
      <c r="C9" s="155" t="s">
        <v>118</v>
      </c>
      <c r="D9" s="158">
        <v>0</v>
      </c>
      <c r="E9" s="158">
        <v>0</v>
      </c>
      <c r="F9" s="158">
        <v>0</v>
      </c>
    </row>
    <row r="10" spans="1:6" x14ac:dyDescent="0.25">
      <c r="A10"/>
      <c r="B10"/>
      <c r="C10" s="159" t="s">
        <v>119</v>
      </c>
      <c r="D10" s="160">
        <f>SUM(D7:D9)</f>
        <v>313744.07</v>
      </c>
      <c r="E10" s="160">
        <f>SUM(E7:E9)</f>
        <v>330513</v>
      </c>
      <c r="F10" s="160">
        <f>SUM(F7:F9)</f>
        <v>340513</v>
      </c>
    </row>
    <row r="11" spans="1:6" x14ac:dyDescent="0.25">
      <c r="A11"/>
      <c r="B11"/>
      <c r="C11"/>
      <c r="D11"/>
      <c r="E11"/>
      <c r="F11" s="161"/>
    </row>
    <row r="12" spans="1:6" x14ac:dyDescent="0.25">
      <c r="A12" s="332" t="s">
        <v>110</v>
      </c>
      <c r="B12" s="332" t="s">
        <v>111</v>
      </c>
      <c r="C12" s="332" t="s">
        <v>120</v>
      </c>
      <c r="D12" s="329" t="s">
        <v>113</v>
      </c>
      <c r="E12" s="329" t="s">
        <v>114</v>
      </c>
      <c r="F12" s="329" t="s">
        <v>121</v>
      </c>
    </row>
    <row r="13" spans="1:6" x14ac:dyDescent="0.25">
      <c r="A13" s="332"/>
      <c r="B13" s="332"/>
      <c r="C13" s="332"/>
      <c r="D13" s="329"/>
      <c r="E13" s="329"/>
      <c r="F13" s="329"/>
    </row>
    <row r="14" spans="1:6" x14ac:dyDescent="0.25">
      <c r="A14" s="162">
        <v>335</v>
      </c>
      <c r="B14" s="162">
        <v>200</v>
      </c>
      <c r="C14" s="155" t="s">
        <v>122</v>
      </c>
      <c r="D14" s="158">
        <v>0</v>
      </c>
      <c r="E14" s="158">
        <v>0</v>
      </c>
      <c r="F14" s="158">
        <v>0</v>
      </c>
    </row>
    <row r="15" spans="1:6" x14ac:dyDescent="0.25">
      <c r="A15" s="162">
        <v>419</v>
      </c>
      <c r="B15" s="162">
        <v>110</v>
      </c>
      <c r="C15" s="155" t="s">
        <v>123</v>
      </c>
      <c r="D15" s="158">
        <v>78000</v>
      </c>
      <c r="E15" s="158">
        <v>58500</v>
      </c>
      <c r="F15" s="158">
        <v>78000</v>
      </c>
    </row>
    <row r="16" spans="1:6" x14ac:dyDescent="0.25">
      <c r="A16" s="162">
        <v>419</v>
      </c>
      <c r="B16" s="162">
        <v>111</v>
      </c>
      <c r="C16" s="155" t="s">
        <v>124</v>
      </c>
      <c r="D16" s="158">
        <v>50000</v>
      </c>
      <c r="E16" s="158">
        <v>49239</v>
      </c>
      <c r="F16" s="158">
        <v>60000</v>
      </c>
    </row>
    <row r="17" spans="1:8" x14ac:dyDescent="0.25">
      <c r="A17" s="162">
        <v>419</v>
      </c>
      <c r="B17" s="162">
        <v>112</v>
      </c>
      <c r="C17" s="155" t="s">
        <v>125</v>
      </c>
      <c r="D17" s="158">
        <v>0</v>
      </c>
      <c r="E17" s="158">
        <v>0</v>
      </c>
      <c r="F17" s="158">
        <v>0</v>
      </c>
    </row>
    <row r="18" spans="1:8" ht="30" x14ac:dyDescent="0.25">
      <c r="A18" s="154">
        <v>419</v>
      </c>
      <c r="B18" s="154">
        <v>113</v>
      </c>
      <c r="C18" s="163" t="s">
        <v>126</v>
      </c>
      <c r="D18" s="145">
        <v>6690</v>
      </c>
      <c r="E18" s="145">
        <v>6690</v>
      </c>
      <c r="F18" s="145">
        <v>0</v>
      </c>
      <c r="G18" s="164"/>
      <c r="H18" s="72"/>
    </row>
    <row r="19" spans="1:8" ht="30" x14ac:dyDescent="0.25">
      <c r="A19" s="154">
        <v>419</v>
      </c>
      <c r="B19" s="154">
        <v>114</v>
      </c>
      <c r="C19" s="163" t="s">
        <v>127</v>
      </c>
      <c r="D19" s="145">
        <v>60000</v>
      </c>
      <c r="E19" s="145">
        <v>33224</v>
      </c>
      <c r="F19" s="145">
        <v>60000</v>
      </c>
    </row>
    <row r="20" spans="1:8" x14ac:dyDescent="0.25">
      <c r="A20" s="162">
        <v>419</v>
      </c>
      <c r="B20" s="162">
        <v>115</v>
      </c>
      <c r="C20" s="155" t="s">
        <v>128</v>
      </c>
      <c r="D20" s="158">
        <v>0</v>
      </c>
      <c r="E20" s="158">
        <v>15000</v>
      </c>
      <c r="F20" s="158">
        <v>0</v>
      </c>
    </row>
    <row r="21" spans="1:8" s="168" customFormat="1" ht="45" x14ac:dyDescent="0.25">
      <c r="A21" s="154">
        <v>419</v>
      </c>
      <c r="B21" s="165">
        <v>116</v>
      </c>
      <c r="C21" s="166" t="s">
        <v>129</v>
      </c>
      <c r="D21" s="167">
        <v>106121</v>
      </c>
      <c r="E21" s="167">
        <v>47937</v>
      </c>
      <c r="F21" s="167">
        <v>104670</v>
      </c>
    </row>
    <row r="22" spans="1:8" s="168" customFormat="1" x14ac:dyDescent="0.25">
      <c r="A22" s="154">
        <v>419</v>
      </c>
      <c r="B22" s="165">
        <v>117</v>
      </c>
      <c r="C22" s="169" t="s">
        <v>130</v>
      </c>
      <c r="D22" s="167">
        <v>5000</v>
      </c>
      <c r="E22" s="167">
        <v>0</v>
      </c>
      <c r="F22" s="167">
        <v>5000</v>
      </c>
    </row>
    <row r="23" spans="1:8" s="168" customFormat="1" x14ac:dyDescent="0.25">
      <c r="A23" s="154">
        <v>419</v>
      </c>
      <c r="B23" s="165">
        <v>119</v>
      </c>
      <c r="C23" s="169" t="s">
        <v>131</v>
      </c>
      <c r="D23" s="167">
        <v>1500</v>
      </c>
      <c r="E23" s="167">
        <v>1360</v>
      </c>
      <c r="F23" s="167">
        <v>1500</v>
      </c>
    </row>
    <row r="24" spans="1:8" x14ac:dyDescent="0.25">
      <c r="A24"/>
      <c r="B24"/>
      <c r="C24" s="170" t="s">
        <v>119</v>
      </c>
      <c r="D24" s="160">
        <f>SUM(D14:D23)</f>
        <v>307311</v>
      </c>
      <c r="E24" s="160">
        <f>SUM(E14:E23)</f>
        <v>211950</v>
      </c>
      <c r="F24" s="160">
        <f>SUM(F14:F23)</f>
        <v>309170</v>
      </c>
    </row>
    <row r="25" spans="1:8" x14ac:dyDescent="0.25">
      <c r="A25"/>
      <c r="B25"/>
      <c r="C25"/>
      <c r="D25"/>
      <c r="E25"/>
      <c r="F25"/>
    </row>
    <row r="26" spans="1:8" x14ac:dyDescent="0.25">
      <c r="A26"/>
      <c r="B26"/>
      <c r="C26" s="155" t="s">
        <v>132</v>
      </c>
      <c r="D26" s="158">
        <f>SUM(D10)</f>
        <v>313744.07</v>
      </c>
      <c r="E26" s="158">
        <f>SUM(E10)</f>
        <v>330513</v>
      </c>
      <c r="F26" s="158">
        <f>SUM(F10)</f>
        <v>340513</v>
      </c>
    </row>
    <row r="27" spans="1:8" x14ac:dyDescent="0.25">
      <c r="A27"/>
      <c r="B27"/>
      <c r="C27" s="155" t="s">
        <v>133</v>
      </c>
      <c r="D27" s="158">
        <f>SUM(D24)</f>
        <v>307311</v>
      </c>
      <c r="E27" s="158">
        <f>SUM(E24)</f>
        <v>211950</v>
      </c>
      <c r="F27" s="158">
        <f>SUM(F24)</f>
        <v>309170</v>
      </c>
    </row>
    <row r="28" spans="1:8" x14ac:dyDescent="0.25">
      <c r="A28"/>
      <c r="B28"/>
      <c r="C28" s="159" t="s">
        <v>134</v>
      </c>
      <c r="D28" s="160">
        <f t="shared" ref="D28:E28" si="0">SUM(D26-D27)</f>
        <v>6433.070000000007</v>
      </c>
      <c r="E28" s="160">
        <f t="shared" si="0"/>
        <v>118563</v>
      </c>
      <c r="F28" s="160">
        <f>SUM(F26-F27)</f>
        <v>31343</v>
      </c>
    </row>
  </sheetData>
  <mergeCells count="14">
    <mergeCell ref="F12:F13"/>
    <mergeCell ref="A1:F1"/>
    <mergeCell ref="A2:F2"/>
    <mergeCell ref="A5:A6"/>
    <mergeCell ref="B5:B6"/>
    <mergeCell ref="C5:C6"/>
    <mergeCell ref="D5:D6"/>
    <mergeCell ref="E5:E6"/>
    <mergeCell ref="F5:F6"/>
    <mergeCell ref="A12:A13"/>
    <mergeCell ref="B12:B13"/>
    <mergeCell ref="C12:C13"/>
    <mergeCell ref="D12:D13"/>
    <mergeCell ref="E12:E13"/>
  </mergeCells>
  <pageMargins left="0.70866141732283472" right="0.51181102362204722" top="0.78740157480314965" bottom="0.78740157480314965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NÁVRH rozpočtu 2023-na vyvěšení</vt:lpstr>
      <vt:lpstr>NR příjmy - na paragrafy</vt:lpstr>
      <vt:lpstr>NR výdaje - na paragrafy</vt:lpstr>
      <vt:lpstr>NÁVRH - rozpočet SF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Zdeňka Cabadajová</dc:creator>
  <cp:lastModifiedBy>Barbora Jalůvková</cp:lastModifiedBy>
  <cp:lastPrinted>2022-12-01T08:33:25Z</cp:lastPrinted>
  <dcterms:created xsi:type="dcterms:W3CDTF">2012-11-20T07:00:24Z</dcterms:created>
  <dcterms:modified xsi:type="dcterms:W3CDTF">2022-12-07T09:55:26Z</dcterms:modified>
</cp:coreProperties>
</file>